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Registro" sheetId="2" state="visible" r:id="rId4"/>
    <sheet name="Protocolo" sheetId="3" state="visible" r:id="rId5"/>
  </sheets>
  <definedNames>
    <definedName function="false" hidden="true" localSheetId="1" name="_xlnm._FilterDatabase" vbProcedure="false">Registro!$A$3:$O$503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L3" authorId="0">
      <text>
        <r>
          <rPr>
            <sz val="10"/>
            <rFont val="Arial"/>
            <family val="2"/>
          </rPr>
          <t xml:space="preserve">Frente a la medición previa más reciente del mismo jugador separada al menos 73 días (~0,2 años). Naranja si ≥ 7 cm/año.</t>
        </r>
      </text>
    </comment>
    <comment ref="M3" authorId="0">
      <text>
        <r>
          <rPr>
            <sz val="10"/>
            <rFont val="Arial"/>
            <family val="2"/>
          </rPr>
          <t xml:space="preserve">Moore SA et al. (2015), ecuación con edad × estatura.
Chicos: −7,999994 + 0,0036124·edad·estatura
Chicas: −7,709133 + 0,0042232·edad·estatura</t>
        </r>
      </text>
    </comment>
  </commentList>
</comments>
</file>

<file path=xl/sharedStrings.xml><?xml version="1.0" encoding="utf-8"?>
<sst xmlns="http://schemas.openxmlformats.org/spreadsheetml/2006/main" count="67" uniqueCount="63">
  <si>
    <t xml:space="preserve">PHVPro · Plantilla de seguimiento del crecimiento</t>
  </si>
  <si>
    <t xml:space="preserve">Registra las mediciones de tu plantilla y obtén al instante la edad, la velocidad de crecimiento real y una estimación de la fase madurativa.</t>
  </si>
  <si>
    <t xml:space="preserve">CÓMO SE USA</t>
  </si>
  <si>
    <t xml:space="preserve">1. Ve a la hoja «Registro». Escribe sólo en las celdas amarillas: una fila por jugador y medición.</t>
  </si>
  <si>
    <t xml:space="preserve">2. Repite el nombre del jugador (escrito siempre igual) en cada medición nueva: así se calcula su velocidad de crecimiento.</t>
  </si>
  <si>
    <t xml:space="preserve">3. Las columnas grises se calculan solas. No las borres ni las sobrescribas.</t>
  </si>
  <si>
    <t xml:space="preserve">4. Borra las filas de «EJEMPLO» cuando empieces con tus jugadores.</t>
  </si>
  <si>
    <t xml:space="preserve">5. Mide cada 3 meses, a la misma hora y antes de entrenar (ver hoja «Protocolo»).</t>
  </si>
  <si>
    <t xml:space="preserve">QUÉ CALCULA</t>
  </si>
  <si>
    <t xml:space="preserve">• Edad decimal y trimestre de nacimiento (efecto de la edad relativa).</t>
  </si>
  <si>
    <t xml:space="preserve">• Velocidad de crecimiento (cm/año) frente a la medición previa del mismo jugador separada al menos 73 días (~2,5 meses). En naranja si es ≥ 7 cm/año.</t>
  </si>
  <si>
    <t xml:space="preserve">• Desfase de madurez y edad estimada del PHV con la ecuación de Moore et al. (2015) basada en edad × estatura:</t>
  </si>
  <si>
    <t xml:space="preserve">      Chicos: −7,999994 + 0,0036124 · edad · estatura      Chicas: −7,709133 + 0,0042232 · edad · estatura</t>
  </si>
  <si>
    <t xml:space="preserve">• Fase: Pre-PHV (desfase &lt; −1 año) · Circa-PHV (−1 a +1) · Post-PHV (&gt; +1).</t>
  </si>
  <si>
    <t xml:space="preserve">LIMITACIONES (IMPORTANTE)</t>
  </si>
  <si>
    <t xml:space="preserve">En 124 futbolistas de élite seguidos durante años, las ecuaciones de desfase clasificaron mal entre un tercio y la mitad de los jugadores. La ecuación de Moore</t>
  </si>
  <si>
    <t xml:space="preserve">con edad × estatura fue la mejor de ellas (64–71 % de concordancia). Más fiables: el % de estatura adulta predicha (Khamis-Roche) y, sobre todo, la curva de</t>
  </si>
  <si>
    <t xml:space="preserve">velocidad de crecimiento individual (Monasterio et al., Med Sci Sports Exerc 2024;56(6):1124-1133). Úsalo como orientación, no como diagnóstico.</t>
  </si>
  <si>
    <t xml:space="preserve">¿QUIERES MÁS?</t>
  </si>
  <si>
    <t xml:space="preserve">En phvpro.com: % de estatura adulta predicha (Khamis-Roche) con franjas de bio-banding, ecuaciones de Mirwald, Moore y Fransen, edad biológica,</t>
  </si>
  <si>
    <t xml:space="preserve">curva de crecimiento de cada jugador e informe PDF. Esta plantilla se importa directamente en la sección «Mis jugadores».</t>
  </si>
  <si>
    <t xml:space="preserve">https://phvpro.com</t>
  </si>
  <si>
    <t xml:space="preserve">Leyenda:  amarillo = rellenar · gris = cálculo automático</t>
  </si>
  <si>
    <t xml:space="preserve">Moore SA et al. Med Sci Sports Exerc. 2015;47(8):1755-1764. doi:10.1249/MSS.0000000000000588</t>
  </si>
  <si>
    <t xml:space="preserve">Monasterio X et al. Med Sci Sports Exerc. 2024;56(6):1124-1133. doi:10.1249/MSS.0000000000003405</t>
  </si>
  <si>
    <t xml:space="preserve">Registro de mediciones</t>
  </si>
  <si>
    <t xml:space="preserve">Escribe en las celdas amarillas (una fila por medición). Las grises se calculan solas. phvpro.com</t>
  </si>
  <si>
    <t xml:space="preserve">Jugador</t>
  </si>
  <si>
    <t xml:space="preserve">Sexo</t>
  </si>
  <si>
    <t xml:space="preserve">Fecha nacimiento</t>
  </si>
  <si>
    <t xml:space="preserve">Fecha medición</t>
  </si>
  <si>
    <t xml:space="preserve">Estatura (cm)</t>
  </si>
  <si>
    <t xml:space="preserve">Talla sentado (cm)</t>
  </si>
  <si>
    <t xml:space="preserve">Peso (kg)</t>
  </si>
  <si>
    <t xml:space="preserve">Estatura padre (cm)</t>
  </si>
  <si>
    <t xml:space="preserve">Estatura madre (cm)</t>
  </si>
  <si>
    <t xml:space="preserve">Edad (años)</t>
  </si>
  <si>
    <t xml:space="preserve">Trimestre nac.</t>
  </si>
  <si>
    <t xml:space="preserve">Velocidad (cm/año)</t>
  </si>
  <si>
    <t xml:space="preserve">Desfase Moore (años)</t>
  </si>
  <si>
    <t xml:space="preserve">Edad PHV estimada</t>
  </si>
  <si>
    <t xml:space="preserve">Fase (Moore)</t>
  </si>
  <si>
    <t xml:space="preserve">Fecha previa (aux.)</t>
  </si>
  <si>
    <t xml:space="preserve">Estatura previa (aux.)</t>
  </si>
  <si>
    <t xml:space="preserve">EJEMPLO (borrar)</t>
  </si>
  <si>
    <t xml:space="preserve">M</t>
  </si>
  <si>
    <t xml:space="preserve">Protocolo de medición</t>
  </si>
  <si>
    <t xml:space="preserve">Cuándo</t>
  </si>
  <si>
    <t xml:space="preserve">Cada 3 meses. Siempre a la misma hora del día y ANTES de entrenar: tras correr y saltar la estatura disminuye por la compresión de los discos intervertebrales.</t>
  </si>
  <si>
    <t xml:space="preserve">Estatura</t>
  </si>
  <si>
    <t xml:space="preserve">Descalzo, talones, glúteos y espalda contra el estadiómetro, pies juntos, cabeza en el plano de Frankfort. Pide una inspiración profunda y aplica ligera tracción (técnica ISAK). Anota en cm con un decimal.</t>
  </si>
  <si>
    <t xml:space="preserve">Talla sentado</t>
  </si>
  <si>
    <t xml:space="preserve">Sentado en un banco de altura conocida, espalda recta y apoyada, manos sobre los muslos, plano de Frankfort. Mide del vértex a la superficie del asiento (resta la altura del banco si mides desde el suelo).</t>
  </si>
  <si>
    <t xml:space="preserve">Peso</t>
  </si>
  <si>
    <t xml:space="preserve">Ropa ligera, sin calzado, en báscula calibrada. Anota en kg con un decimal.</t>
  </si>
  <si>
    <t xml:space="preserve">Repeticiones</t>
  </si>
  <si>
    <t xml:space="preserve">Toma dos medidas de cada variable; si difieren más de 0,5 cm (estatura/talla) o 0,1 kg (peso), toma una tercera. Usa la media (o la mediana si son tres).</t>
  </si>
  <si>
    <t xml:space="preserve">Estatura de los padres</t>
  </si>
  <si>
    <t xml:space="preserve">Mejor medida que declarada: la estatura declarada suele sobrestimarse y eso altera las predicciones de estatura adulta.</t>
  </si>
  <si>
    <t xml:space="preserve">Fechas</t>
  </si>
  <si>
    <t xml:space="preserve">Anota la fecha exacta de cada medición: la velocidad de crecimiento depende del intervalo entre mediciones.</t>
  </si>
  <si>
    <t xml:space="preserve">Mismo evaluador</t>
  </si>
  <si>
    <t xml:space="preserve">Si es posible, que mida siempre la misma persona: el error entre evaluadores es mayor que el de un mismo evaluador.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</si>
</sst>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"/>
    <numFmt numFmtId="167" formatCode="0.00"/>
    <numFmt numFmtId="168" formatCode="\+0.00;\-0.00;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21B33"/>
      <name val="Arial"/>
      <family val="0"/>
      <charset val="1"/>
    </font>
    <font>
      <sz val="11"/>
      <color rgb="FF4A5468"/>
      <name val="Arial"/>
      <family val="0"/>
      <charset val="1"/>
    </font>
    <font>
      <b val="true"/>
      <sz val="11"/>
      <color rgb="FF2B4A8B"/>
      <name val="Arial"/>
      <family val="0"/>
      <charset val="1"/>
    </font>
    <font>
      <sz val="11"/>
      <name val="Arial"/>
      <family val="0"/>
      <charset val="1"/>
    </font>
    <font>
      <sz val="10"/>
      <color rgb="FF4A5468"/>
      <name val="Arial"/>
      <family val="0"/>
      <charset val="1"/>
    </font>
    <font>
      <b val="true"/>
      <u val="single"/>
      <sz val="12"/>
      <color rgb="FF2B4A8B"/>
      <name val="Arial"/>
      <family val="0"/>
      <charset val="1"/>
    </font>
    <font>
      <sz val="10"/>
      <color rgb="FF6B7486"/>
      <name val="Arial"/>
      <family val="0"/>
      <charset val="1"/>
    </font>
    <font>
      <sz val="9"/>
      <color rgb="FF6B7486"/>
      <name val="Arial"/>
      <family val="0"/>
      <charset val="1"/>
    </font>
    <font>
      <b val="true"/>
      <sz val="14"/>
      <color rgb="FF121B3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b val="true"/>
      <sz val="16"/>
      <color rgb="FF121B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1B33"/>
        <bgColor rgb="FF000000"/>
      </patternFill>
    </fill>
    <fill>
      <patternFill patternType="solid">
        <fgColor rgb="FFFBF3DF"/>
        <bgColor rgb="FFFBEEE6"/>
      </patternFill>
    </fill>
    <fill>
      <patternFill patternType="solid">
        <fgColor rgb="FFF6F7FA"/>
        <bgColor rgb="FFE1E5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1E5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21B33"/>
          <bgColor rgb="FF000000"/>
        </patternFill>
      </fill>
    </dxf>
    <dxf>
      <fill>
        <patternFill patternType="solid">
          <fgColor rgb="FFFBF3D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6F7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BEEE6"/>
          <bgColor rgb="FF000000"/>
        </patternFill>
      </fill>
    </dxf>
    <dxf>
      <fill>
        <patternFill patternType="solid">
          <fgColor rgb="FFB85A2B"/>
          <bgColor rgb="FF000000"/>
        </patternFill>
      </fill>
    </dxf>
    <dxf>
      <fill>
        <patternFill patternType="solid">
          <fgColor rgb="FFE9F0F8"/>
          <bgColor rgb="FF000000"/>
        </patternFill>
      </fill>
    </dxf>
    <dxf>
      <fill>
        <patternFill patternType="solid">
          <fgColor rgb="FF3A72B5"/>
          <bgColor rgb="FF000000"/>
        </patternFill>
      </fill>
    </dxf>
    <dxf>
      <font>
        <name val="Arial"/>
        <charset val="1"/>
        <family val="0"/>
        <b val="1"/>
        <color rgb="FF3A72B5"/>
      </font>
      <fill>
        <patternFill>
          <bgColor rgb="FFE9F0F8"/>
        </patternFill>
      </fill>
    </dxf>
    <dxf>
      <font>
        <name val="Arial"/>
        <charset val="1"/>
        <family val="0"/>
        <b val="1"/>
        <color rgb="FFB85A2B"/>
      </font>
      <fill>
        <patternFill>
          <bgColor rgb="FFFBEEE6"/>
        </patternFill>
      </fill>
    </dxf>
    <dxf>
      <font>
        <name val="Arial"/>
        <charset val="1"/>
        <family val="0"/>
        <b val="1"/>
        <color rgb="FF247A5A"/>
      </font>
      <fill>
        <patternFill>
          <bgColor rgb="FFE6F3EE"/>
        </patternFill>
      </fill>
    </dxf>
  </dxfs>
  <colors>
    <indexedColors>
      <rgbColor rgb="FF000000"/>
      <rgbColor rgb="FFFFFFFF"/>
      <rgbColor rgb="FF2B4A8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47A5A"/>
      <rgbColor rgb="FFC0C0C0"/>
      <rgbColor rgb="FF808080"/>
      <rgbColor rgb="FF9999FF"/>
      <rgbColor rgb="FF993366"/>
      <rgbColor rgb="FFFBF3DF"/>
      <rgbColor rgb="FFE9F0F8"/>
      <rgbColor rgb="FF660066"/>
      <rgbColor rgb="FFFF8080"/>
      <rgbColor rgb="FF3A72B5"/>
      <rgbColor rgb="FFE1E5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7FA"/>
      <rgbColor rgb="FFE6F3EE"/>
      <rgbColor rgb="FFFFFF99"/>
      <rgbColor rgb="FF99CCFF"/>
      <rgbColor rgb="FFFF99CC"/>
      <rgbColor rgb="FFCC99FF"/>
      <rgbColor rgb="FFFBEEE6"/>
      <rgbColor rgb="FF3366FF"/>
      <rgbColor rgb="FF33CCCC"/>
      <rgbColor rgb="FF99CC00"/>
      <rgbColor rgb="FFFFCC00"/>
      <rgbColor rgb="FFFF9900"/>
      <rgbColor rgb="FFFF6600"/>
      <rgbColor rgb="FF6B7486"/>
      <rgbColor rgb="FF969696"/>
      <rgbColor rgb="FF003366"/>
      <rgbColor rgb="FF339966"/>
      <rgbColor rgb="FF121B33"/>
      <rgbColor rgb="FF333300"/>
      <rgbColor rgb="FFB85A2B"/>
      <rgbColor rgb="FF993366"/>
      <rgbColor rgb="FF4A54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hvpro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6" t="s">
        <v>12</v>
      </c>
    </row>
    <row r="17" customFormat="false" ht="1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5" t="s">
        <v>15</v>
      </c>
    </row>
    <row r="21" customFormat="false" ht="15" hidden="false" customHeight="false" outlineLevel="0" collapsed="false">
      <c r="B21" s="5" t="s">
        <v>16</v>
      </c>
    </row>
    <row r="22" customFormat="false" ht="15" hidden="false" customHeight="false" outlineLevel="0" collapsed="false">
      <c r="B22" s="5" t="s">
        <v>17</v>
      </c>
    </row>
    <row r="23" customFormat="false" ht="15" hidden="false" customHeight="false" outlineLevel="0" collapsed="false">
      <c r="B23" s="3"/>
    </row>
    <row r="24" customFormat="false" ht="1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5" t="s">
        <v>19</v>
      </c>
    </row>
    <row r="26" customFormat="false" ht="15" hidden="false" customHeight="false" outlineLevel="0" collapsed="false">
      <c r="B26" s="5" t="s">
        <v>20</v>
      </c>
    </row>
    <row r="27" customFormat="false" ht="15" hidden="false" customHeight="false" outlineLevel="0" collapsed="false">
      <c r="B27" s="7" t="s">
        <v>21</v>
      </c>
    </row>
    <row r="28" customFormat="false" ht="15" hidden="false" customHeight="false" outlineLevel="0" collapsed="false">
      <c r="B28" s="3"/>
    </row>
    <row r="29" customFormat="false" ht="15" hidden="false" customHeight="false" outlineLevel="0" collapsed="false">
      <c r="B29" s="8" t="s">
        <v>22</v>
      </c>
    </row>
    <row r="30" customFormat="false" ht="15" hidden="false" customHeight="false" outlineLevel="0" collapsed="false">
      <c r="B30" s="9" t="s">
        <v>23</v>
      </c>
    </row>
    <row r="31" customFormat="false" ht="15" hidden="false" customHeight="false" outlineLevel="0" collapsed="false">
      <c r="B31" s="9" t="s">
        <v>24</v>
      </c>
    </row>
  </sheetData>
  <hyperlinks>
    <hyperlink ref="B27" r:id="rId1" display="https://phvpro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0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"/>
    <col collapsed="false" customWidth="true" hidden="false" outlineLevel="0" max="4" min="3" style="0" width="15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9" min="8" style="0" width="15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4"/>
    <col collapsed="false" customWidth="true" hidden="false" outlineLevel="0" max="13" min="13" style="0" width="15"/>
    <col collapsed="false" customWidth="true" hidden="false" outlineLevel="0" max="14" min="14" style="0" width="14"/>
    <col collapsed="false" customWidth="true" hidden="false" outlineLevel="0" max="15" min="15" style="0" width="13"/>
    <col collapsed="false" customWidth="true" hidden="true" outlineLevel="0" max="17" min="16" style="0" width="14"/>
  </cols>
  <sheetData>
    <row r="1" customFormat="false" ht="17.35" hidden="false" customHeight="false" outlineLevel="0" collapsed="false">
      <c r="A1" s="10" t="s">
        <v>25</v>
      </c>
    </row>
    <row r="2" customFormat="false" ht="15" hidden="false" customHeight="false" outlineLevel="0" collapsed="false">
      <c r="A2" s="11" t="s">
        <v>26</v>
      </c>
    </row>
    <row r="3" customFormat="false" ht="31.5" hidden="false" customHeight="true" outlineLevel="0" collapsed="false">
      <c r="A3" s="12" t="s">
        <v>27</v>
      </c>
      <c r="B3" s="12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2" t="s">
        <v>33</v>
      </c>
      <c r="H3" s="12" t="s">
        <v>34</v>
      </c>
      <c r="I3" s="12" t="s">
        <v>35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  <c r="O3" s="12" t="s">
        <v>41</v>
      </c>
      <c r="P3" s="12" t="s">
        <v>42</v>
      </c>
      <c r="Q3" s="12" t="s">
        <v>43</v>
      </c>
    </row>
    <row r="4" customFormat="false" ht="15" hidden="false" customHeight="false" outlineLevel="0" collapsed="false">
      <c r="A4" s="13" t="s">
        <v>44</v>
      </c>
      <c r="B4" s="14" t="s">
        <v>45</v>
      </c>
      <c r="C4" s="15" t="n">
        <v>41348</v>
      </c>
      <c r="D4" s="15" t="n">
        <v>45915</v>
      </c>
      <c r="E4" s="16" t="n">
        <v>148.2</v>
      </c>
      <c r="F4" s="16" t="n">
        <v>75.1</v>
      </c>
      <c r="G4" s="16" t="n">
        <v>38.4</v>
      </c>
      <c r="H4" s="16" t="n">
        <v>178</v>
      </c>
      <c r="I4" s="16" t="n">
        <v>164</v>
      </c>
      <c r="J4" s="17" t="n">
        <f aca="false">IF(OR(C4="",D4=""),"",(D4-C4)/365.25)</f>
        <v>12.5037645448323</v>
      </c>
      <c r="K4" s="18" t="str">
        <f aca="false">IF(C4="","","T"&amp;ROUNDUP(MONTH(C4)/3,0))</f>
        <v>T1</v>
      </c>
      <c r="L4" s="19" t="str">
        <f aca="false">IF(OR(Q4="",E4=""),"",(E4-Q4)/((D4-P4)/365.25))</f>
        <v/>
      </c>
      <c r="M4" s="20" t="n">
        <f aca="false">IF(OR(J4="",E4="",B4=""),"",IF(UPPER(LEFT(B4,1))="F",-7.709133+0.0042232*J4*E4,-7.999994+0.0036124*J4*E4))</f>
        <v>-1.30600762201232</v>
      </c>
      <c r="N4" s="19" t="n">
        <f aca="false">IF(M4="","",J4-M4)</f>
        <v>13.8097721668446</v>
      </c>
      <c r="O4" s="18" t="str">
        <f aca="false">IF(M4="","",IF(M4&lt;-1,"Pre-PHV",IF(M4&lt;1,"Circa-PHV","Post-PHV")))</f>
        <v>Pre-PHV</v>
      </c>
      <c r="P4" s="21" t="n">
        <f aca="false">IF(OR(A4="",D4=""),"",_xlfn.MAXIFS($D$4:$D$503,$A$4:$A$503,A4,$D$4:$D$503,"&lt;="&amp;(D4-73)))</f>
        <v>0</v>
      </c>
      <c r="Q4" s="19" t="str">
        <f aca="false">IF(OR(P4="",P4=0),"",SUMIFS($E$4:$E$503,$A$4:$A$503,A4,$D$4:$D$503,P4)/COUNTIFS($A$4:$A$503,A4,$D$4:$D$503,P4))</f>
        <v/>
      </c>
    </row>
    <row r="5" customFormat="false" ht="15" hidden="false" customHeight="false" outlineLevel="0" collapsed="false">
      <c r="A5" s="13" t="s">
        <v>44</v>
      </c>
      <c r="B5" s="14" t="s">
        <v>45</v>
      </c>
      <c r="C5" s="15" t="n">
        <v>41348</v>
      </c>
      <c r="D5" s="15" t="n">
        <v>46037</v>
      </c>
      <c r="E5" s="16" t="n">
        <v>150.4</v>
      </c>
      <c r="F5" s="16" t="n">
        <v>76.2</v>
      </c>
      <c r="G5" s="16" t="n">
        <v>40.1</v>
      </c>
      <c r="H5" s="16" t="n">
        <v>178</v>
      </c>
      <c r="I5" s="16" t="n">
        <v>164</v>
      </c>
      <c r="J5" s="17" t="n">
        <f aca="false">IF(OR(C5="",D5=""),"",(D5-C5)/365.25)</f>
        <v>12.8377823408624</v>
      </c>
      <c r="K5" s="18" t="str">
        <f aca="false">IF(C5="","","T"&amp;ROUNDUP(MONTH(C5)/3,0))</f>
        <v>T1</v>
      </c>
      <c r="L5" s="19" t="n">
        <f aca="false">IF(OR(Q5="",E5=""),"",(E5-Q5)/((D5-P5)/365.25))</f>
        <v>6.58647540983612</v>
      </c>
      <c r="M5" s="20" t="n">
        <f aca="false">IF(OR(J5="",E5="",B5=""),"",IF(UPPER(LEFT(B5,1))="F",-7.709133+0.0042232*J5*E5,-7.999994+0.0036124*J5*E5))</f>
        <v>-1.02516317880904</v>
      </c>
      <c r="N5" s="19" t="n">
        <f aca="false">IF(M5="","",J5-M5)</f>
        <v>13.8629455196715</v>
      </c>
      <c r="O5" s="18" t="str">
        <f aca="false">IF(M5="","",IF(M5&lt;-1,"Pre-PHV",IF(M5&lt;1,"Circa-PHV","Post-PHV")))</f>
        <v>Pre-PHV</v>
      </c>
      <c r="P5" s="21" t="n">
        <f aca="false">IF(OR(A5="",D5=""),"",_xlfn.MAXIFS($D$4:$D$503,$A$4:$A$503,A5,$D$4:$D$503,"&lt;="&amp;(D5-73)))</f>
        <v>45915</v>
      </c>
      <c r="Q5" s="19" t="n">
        <f aca="false">IF(OR(P5="",P5=0),"",SUMIFS($E$4:$E$503,$A$4:$A$503,A5,$D$4:$D$503,P5)/COUNTIFS($A$4:$A$503,A5,$D$4:$D$503,P5))</f>
        <v>148.2</v>
      </c>
    </row>
    <row r="6" customFormat="false" ht="15" hidden="false" customHeight="false" outlineLevel="0" collapsed="false">
      <c r="A6" s="13" t="s">
        <v>44</v>
      </c>
      <c r="B6" s="14" t="s">
        <v>45</v>
      </c>
      <c r="C6" s="15" t="n">
        <v>41348</v>
      </c>
      <c r="D6" s="15" t="n">
        <v>46157</v>
      </c>
      <c r="E6" s="16" t="n">
        <v>153.6</v>
      </c>
      <c r="F6" s="16" t="n">
        <v>77.6</v>
      </c>
      <c r="G6" s="16" t="n">
        <v>42</v>
      </c>
      <c r="H6" s="16" t="n">
        <v>178</v>
      </c>
      <c r="I6" s="16" t="n">
        <v>164</v>
      </c>
      <c r="J6" s="17" t="n">
        <f aca="false">IF(OR(C6="",D6=""),"",(D6-C6)/365.25)</f>
        <v>13.1663244353183</v>
      </c>
      <c r="K6" s="18" t="str">
        <f aca="false">IF(C6="","","T"&amp;ROUNDUP(MONTH(C6)/3,0))</f>
        <v>T1</v>
      </c>
      <c r="L6" s="19" t="n">
        <f aca="false">IF(OR(Q6="",E6=""),"",(E6-Q6)/((D6-P6)/365.25))</f>
        <v>9.73999999999997</v>
      </c>
      <c r="M6" s="20" t="n">
        <f aca="false">IF(OR(J6="",E6="",B6=""),"",IF(UPPER(LEFT(B6,1))="F",-7.709133+0.0042232*J6*E6,-7.999994+0.0036124*J6*E6))</f>
        <v>-0.694466132073923</v>
      </c>
      <c r="N6" s="19" t="n">
        <f aca="false">IF(M6="","",J6-M6)</f>
        <v>13.8607905673922</v>
      </c>
      <c r="O6" s="18" t="str">
        <f aca="false">IF(M6="","",IF(M6&lt;-1,"Pre-PHV",IF(M6&lt;1,"Circa-PHV","Post-PHV")))</f>
        <v>Circa-PHV</v>
      </c>
      <c r="P6" s="21" t="n">
        <f aca="false">IF(OR(A6="",D6=""),"",_xlfn.MAXIFS($D$4:$D$503,$A$4:$A$503,A6,$D$4:$D$503,"&lt;="&amp;(D6-73)))</f>
        <v>46037</v>
      </c>
      <c r="Q6" s="19" t="n">
        <f aca="false">IF(OR(P6="",P6=0),"",SUMIFS($E$4:$E$503,$A$4:$A$503,A6,$D$4:$D$503,P6)/COUNTIFS($A$4:$A$503,A6,$D$4:$D$503,P6))</f>
        <v>150.4</v>
      </c>
    </row>
    <row r="7" customFormat="false" ht="15" hidden="false" customHeight="false" outlineLevel="0" collapsed="false">
      <c r="A7" s="22"/>
      <c r="B7" s="23"/>
      <c r="C7" s="24"/>
      <c r="D7" s="24"/>
      <c r="E7" s="25"/>
      <c r="F7" s="25"/>
      <c r="G7" s="25"/>
      <c r="H7" s="25"/>
      <c r="I7" s="25"/>
      <c r="J7" s="17" t="str">
        <f aca="false">IF(OR(C7="",D7=""),"",(D7-C7)/365.25)</f>
        <v/>
      </c>
      <c r="K7" s="18" t="str">
        <f aca="false">IF(C7="","","T"&amp;ROUNDUP(MONTH(C7)/3,0))</f>
        <v/>
      </c>
      <c r="L7" s="19" t="str">
        <f aca="false">IF(OR(Q7="",E7=""),"",(E7-Q7)/((D7-P7)/365.25))</f>
        <v/>
      </c>
      <c r="M7" s="20" t="str">
        <f aca="false">IF(OR(J7="",E7="",B7=""),"",IF(UPPER(LEFT(B7,1))="F",-7.709133+0.0042232*J7*E7,-7.999994+0.0036124*J7*E7))</f>
        <v/>
      </c>
      <c r="N7" s="19" t="str">
        <f aca="false">IF(M7="","",J7-M7)</f>
        <v/>
      </c>
      <c r="O7" s="18" t="str">
        <f aca="false">IF(M7="","",IF(M7&lt;-1,"Pre-PHV",IF(M7&lt;1,"Circa-PHV","Post-PHV")))</f>
        <v/>
      </c>
      <c r="P7" s="21" t="str">
        <f aca="false">IF(OR(A7="",D7=""),"",_xlfn.MAXIFS($D$4:$D$503,$A$4:$A$503,A7,$D$4:$D$503,"&lt;="&amp;(D7-73)))</f>
        <v/>
      </c>
      <c r="Q7" s="19" t="str">
        <f aca="false">IF(OR(P7="",P7=0),"",SUMIFS($E$4:$E$503,$A$4:$A$503,A7,$D$4:$D$503,P7)/COUNTIFS($A$4:$A$503,A7,$D$4:$D$503,P7))</f>
        <v/>
      </c>
    </row>
    <row r="8" customFormat="false" ht="15" hidden="false" customHeight="false" outlineLevel="0" collapsed="false">
      <c r="A8" s="22"/>
      <c r="B8" s="23"/>
      <c r="C8" s="24"/>
      <c r="D8" s="24"/>
      <c r="E8" s="25"/>
      <c r="F8" s="25"/>
      <c r="G8" s="25"/>
      <c r="H8" s="25"/>
      <c r="I8" s="25"/>
      <c r="J8" s="17" t="str">
        <f aca="false">IF(OR(C8="",D8=""),"",(D8-C8)/365.25)</f>
        <v/>
      </c>
      <c r="K8" s="18" t="str">
        <f aca="false">IF(C8="","","T"&amp;ROUNDUP(MONTH(C8)/3,0))</f>
        <v/>
      </c>
      <c r="L8" s="19" t="str">
        <f aca="false">IF(OR(Q8="",E8=""),"",(E8-Q8)/((D8-P8)/365.25))</f>
        <v/>
      </c>
      <c r="M8" s="20" t="str">
        <f aca="false">IF(OR(J8="",E8="",B8=""),"",IF(UPPER(LEFT(B8,1))="F",-7.709133+0.0042232*J8*E8,-7.999994+0.0036124*J8*E8))</f>
        <v/>
      </c>
      <c r="N8" s="19" t="str">
        <f aca="false">IF(M8="","",J8-M8)</f>
        <v/>
      </c>
      <c r="O8" s="18" t="str">
        <f aca="false">IF(M8="","",IF(M8&lt;-1,"Pre-PHV",IF(M8&lt;1,"Circa-PHV","Post-PHV")))</f>
        <v/>
      </c>
      <c r="P8" s="21" t="str">
        <f aca="false">IF(OR(A8="",D8=""),"",_xlfn.MAXIFS($D$4:$D$503,$A$4:$A$503,A8,$D$4:$D$503,"&lt;="&amp;(D8-73)))</f>
        <v/>
      </c>
      <c r="Q8" s="19" t="str">
        <f aca="false">IF(OR(P8="",P8=0),"",SUMIFS($E$4:$E$503,$A$4:$A$503,A8,$D$4:$D$503,P8)/COUNTIFS($A$4:$A$503,A8,$D$4:$D$503,P8))</f>
        <v/>
      </c>
    </row>
    <row r="9" customFormat="false" ht="15" hidden="false" customHeight="false" outlineLevel="0" collapsed="false">
      <c r="A9" s="22"/>
      <c r="B9" s="23"/>
      <c r="C9" s="24"/>
      <c r="D9" s="24"/>
      <c r="E9" s="25"/>
      <c r="F9" s="25"/>
      <c r="G9" s="25"/>
      <c r="H9" s="25"/>
      <c r="I9" s="25"/>
      <c r="J9" s="17" t="str">
        <f aca="false">IF(OR(C9="",D9=""),"",(D9-C9)/365.25)</f>
        <v/>
      </c>
      <c r="K9" s="18" t="str">
        <f aca="false">IF(C9="","","T"&amp;ROUNDUP(MONTH(C9)/3,0))</f>
        <v/>
      </c>
      <c r="L9" s="19" t="str">
        <f aca="false">IF(OR(Q9="",E9=""),"",(E9-Q9)/((D9-P9)/365.25))</f>
        <v/>
      </c>
      <c r="M9" s="20" t="str">
        <f aca="false">IF(OR(J9="",E9="",B9=""),"",IF(UPPER(LEFT(B9,1))="F",-7.709133+0.0042232*J9*E9,-7.999994+0.0036124*J9*E9))</f>
        <v/>
      </c>
      <c r="N9" s="19" t="str">
        <f aca="false">IF(M9="","",J9-M9)</f>
        <v/>
      </c>
      <c r="O9" s="18" t="str">
        <f aca="false">IF(M9="","",IF(M9&lt;-1,"Pre-PHV",IF(M9&lt;1,"Circa-PHV","Post-PHV")))</f>
        <v/>
      </c>
      <c r="P9" s="21" t="str">
        <f aca="false">IF(OR(A9="",D9=""),"",_xlfn.MAXIFS($D$4:$D$503,$A$4:$A$503,A9,$D$4:$D$503,"&lt;="&amp;(D9-73)))</f>
        <v/>
      </c>
      <c r="Q9" s="19" t="str">
        <f aca="false">IF(OR(P9="",P9=0),"",SUMIFS($E$4:$E$503,$A$4:$A$503,A9,$D$4:$D$503,P9)/COUNTIFS($A$4:$A$503,A9,$D$4:$D$503,P9))</f>
        <v/>
      </c>
    </row>
    <row r="10" customFormat="false" ht="15" hidden="false" customHeight="false" outlineLevel="0" collapsed="false">
      <c r="A10" s="22"/>
      <c r="B10" s="23"/>
      <c r="C10" s="24"/>
      <c r="D10" s="24"/>
      <c r="E10" s="25"/>
      <c r="F10" s="25"/>
      <c r="G10" s="25"/>
      <c r="H10" s="25"/>
      <c r="I10" s="25"/>
      <c r="J10" s="17" t="str">
        <f aca="false">IF(OR(C10="",D10=""),"",(D10-C10)/365.25)</f>
        <v/>
      </c>
      <c r="K10" s="18" t="str">
        <f aca="false">IF(C10="","","T"&amp;ROUNDUP(MONTH(C10)/3,0))</f>
        <v/>
      </c>
      <c r="L10" s="19" t="str">
        <f aca="false">IF(OR(Q10="",E10=""),"",(E10-Q10)/((D10-P10)/365.25))</f>
        <v/>
      </c>
      <c r="M10" s="20" t="str">
        <f aca="false">IF(OR(J10="",E10="",B10=""),"",IF(UPPER(LEFT(B10,1))="F",-7.709133+0.0042232*J10*E10,-7.999994+0.0036124*J10*E10))</f>
        <v/>
      </c>
      <c r="N10" s="19" t="str">
        <f aca="false">IF(M10="","",J10-M10)</f>
        <v/>
      </c>
      <c r="O10" s="18" t="str">
        <f aca="false">IF(M10="","",IF(M10&lt;-1,"Pre-PHV",IF(M10&lt;1,"Circa-PHV","Post-PHV")))</f>
        <v/>
      </c>
      <c r="P10" s="21" t="str">
        <f aca="false">IF(OR(A10="",D10=""),"",_xlfn.MAXIFS($D$4:$D$503,$A$4:$A$503,A10,$D$4:$D$503,"&lt;="&amp;(D10-73)))</f>
        <v/>
      </c>
      <c r="Q10" s="19" t="str">
        <f aca="false">IF(OR(P10="",P10=0),"",SUMIFS($E$4:$E$503,$A$4:$A$503,A10,$D$4:$D$503,P10)/COUNTIFS($A$4:$A$503,A10,$D$4:$D$503,P10))</f>
        <v/>
      </c>
    </row>
    <row r="11" customFormat="false" ht="15" hidden="false" customHeight="false" outlineLevel="0" collapsed="false">
      <c r="A11" s="22"/>
      <c r="B11" s="23"/>
      <c r="C11" s="24"/>
      <c r="D11" s="24"/>
      <c r="E11" s="25"/>
      <c r="F11" s="25"/>
      <c r="G11" s="25"/>
      <c r="H11" s="25"/>
      <c r="I11" s="25"/>
      <c r="J11" s="17" t="str">
        <f aca="false">IF(OR(C11="",D11=""),"",(D11-C11)/365.25)</f>
        <v/>
      </c>
      <c r="K11" s="18" t="str">
        <f aca="false">IF(C11="","","T"&amp;ROUNDUP(MONTH(C11)/3,0))</f>
        <v/>
      </c>
      <c r="L11" s="19" t="str">
        <f aca="false">IF(OR(Q11="",E11=""),"",(E11-Q11)/((D11-P11)/365.25))</f>
        <v/>
      </c>
      <c r="M11" s="20" t="str">
        <f aca="false">IF(OR(J11="",E11="",B11=""),"",IF(UPPER(LEFT(B11,1))="F",-7.709133+0.0042232*J11*E11,-7.999994+0.0036124*J11*E11))</f>
        <v/>
      </c>
      <c r="N11" s="19" t="str">
        <f aca="false">IF(M11="","",J11-M11)</f>
        <v/>
      </c>
      <c r="O11" s="18" t="str">
        <f aca="false">IF(M11="","",IF(M11&lt;-1,"Pre-PHV",IF(M11&lt;1,"Circa-PHV","Post-PHV")))</f>
        <v/>
      </c>
      <c r="P11" s="21" t="str">
        <f aca="false">IF(OR(A11="",D11=""),"",_xlfn.MAXIFS($D$4:$D$503,$A$4:$A$503,A11,$D$4:$D$503,"&lt;="&amp;(D11-73)))</f>
        <v/>
      </c>
      <c r="Q11" s="19" t="str">
        <f aca="false">IF(OR(P11="",P11=0),"",SUMIFS($E$4:$E$503,$A$4:$A$503,A11,$D$4:$D$503,P11)/COUNTIFS($A$4:$A$503,A11,$D$4:$D$503,P11))</f>
        <v/>
      </c>
    </row>
    <row r="12" customFormat="false" ht="15" hidden="false" customHeight="false" outlineLevel="0" collapsed="false">
      <c r="A12" s="22"/>
      <c r="B12" s="23"/>
      <c r="C12" s="24"/>
      <c r="D12" s="24"/>
      <c r="E12" s="25"/>
      <c r="F12" s="25"/>
      <c r="G12" s="25"/>
      <c r="H12" s="25"/>
      <c r="I12" s="25"/>
      <c r="J12" s="17" t="str">
        <f aca="false">IF(OR(C12="",D12=""),"",(D12-C12)/365.25)</f>
        <v/>
      </c>
      <c r="K12" s="18" t="str">
        <f aca="false">IF(C12="","","T"&amp;ROUNDUP(MONTH(C12)/3,0))</f>
        <v/>
      </c>
      <c r="L12" s="19" t="str">
        <f aca="false">IF(OR(Q12="",E12=""),"",(E12-Q12)/((D12-P12)/365.25))</f>
        <v/>
      </c>
      <c r="M12" s="20" t="str">
        <f aca="false">IF(OR(J12="",E12="",B12=""),"",IF(UPPER(LEFT(B12,1))="F",-7.709133+0.0042232*J12*E12,-7.999994+0.0036124*J12*E12))</f>
        <v/>
      </c>
      <c r="N12" s="19" t="str">
        <f aca="false">IF(M12="","",J12-M12)</f>
        <v/>
      </c>
      <c r="O12" s="18" t="str">
        <f aca="false">IF(M12="","",IF(M12&lt;-1,"Pre-PHV",IF(M12&lt;1,"Circa-PHV","Post-PHV")))</f>
        <v/>
      </c>
      <c r="P12" s="21" t="str">
        <f aca="false">IF(OR(A12="",D12=""),"",_xlfn.MAXIFS($D$4:$D$503,$A$4:$A$503,A12,$D$4:$D$503,"&lt;="&amp;(D12-73)))</f>
        <v/>
      </c>
      <c r="Q12" s="19" t="str">
        <f aca="false">IF(OR(P12="",P12=0),"",SUMIFS($E$4:$E$503,$A$4:$A$503,A12,$D$4:$D$503,P12)/COUNTIFS($A$4:$A$503,A12,$D$4:$D$503,P12))</f>
        <v/>
      </c>
    </row>
    <row r="13" customFormat="false" ht="15" hidden="false" customHeight="false" outlineLevel="0" collapsed="false">
      <c r="A13" s="22"/>
      <c r="B13" s="23"/>
      <c r="C13" s="24"/>
      <c r="D13" s="24"/>
      <c r="E13" s="25"/>
      <c r="F13" s="25"/>
      <c r="G13" s="25"/>
      <c r="H13" s="25"/>
      <c r="I13" s="25"/>
      <c r="J13" s="17" t="str">
        <f aca="false">IF(OR(C13="",D13=""),"",(D13-C13)/365.25)</f>
        <v/>
      </c>
      <c r="K13" s="18" t="str">
        <f aca="false">IF(C13="","","T"&amp;ROUNDUP(MONTH(C13)/3,0))</f>
        <v/>
      </c>
      <c r="L13" s="19" t="str">
        <f aca="false">IF(OR(Q13="",E13=""),"",(E13-Q13)/((D13-P13)/365.25))</f>
        <v/>
      </c>
      <c r="M13" s="20" t="str">
        <f aca="false">IF(OR(J13="",E13="",B13=""),"",IF(UPPER(LEFT(B13,1))="F",-7.709133+0.0042232*J13*E13,-7.999994+0.0036124*J13*E13))</f>
        <v/>
      </c>
      <c r="N13" s="19" t="str">
        <f aca="false">IF(M13="","",J13-M13)</f>
        <v/>
      </c>
      <c r="O13" s="18" t="str">
        <f aca="false">IF(M13="","",IF(M13&lt;-1,"Pre-PHV",IF(M13&lt;1,"Circa-PHV","Post-PHV")))</f>
        <v/>
      </c>
      <c r="P13" s="21" t="str">
        <f aca="false">IF(OR(A13="",D13=""),"",_xlfn.MAXIFS($D$4:$D$503,$A$4:$A$503,A13,$D$4:$D$503,"&lt;="&amp;(D13-73)))</f>
        <v/>
      </c>
      <c r="Q13" s="19" t="str">
        <f aca="false">IF(OR(P13="",P13=0),"",SUMIFS($E$4:$E$503,$A$4:$A$503,A13,$D$4:$D$503,P13)/COUNTIFS($A$4:$A$503,A13,$D$4:$D$503,P13))</f>
        <v/>
      </c>
    </row>
    <row r="14" customFormat="false" ht="15" hidden="false" customHeight="false" outlineLevel="0" collapsed="false">
      <c r="A14" s="22"/>
      <c r="B14" s="23"/>
      <c r="C14" s="24"/>
      <c r="D14" s="24"/>
      <c r="E14" s="25"/>
      <c r="F14" s="25"/>
      <c r="G14" s="25"/>
      <c r="H14" s="25"/>
      <c r="I14" s="25"/>
      <c r="J14" s="17" t="str">
        <f aca="false">IF(OR(C14="",D14=""),"",(D14-C14)/365.25)</f>
        <v/>
      </c>
      <c r="K14" s="18" t="str">
        <f aca="false">IF(C14="","","T"&amp;ROUNDUP(MONTH(C14)/3,0))</f>
        <v/>
      </c>
      <c r="L14" s="19" t="str">
        <f aca="false">IF(OR(Q14="",E14=""),"",(E14-Q14)/((D14-P14)/365.25))</f>
        <v/>
      </c>
      <c r="M14" s="20" t="str">
        <f aca="false">IF(OR(J14="",E14="",B14=""),"",IF(UPPER(LEFT(B14,1))="F",-7.709133+0.0042232*J14*E14,-7.999994+0.0036124*J14*E14))</f>
        <v/>
      </c>
      <c r="N14" s="19" t="str">
        <f aca="false">IF(M14="","",J14-M14)</f>
        <v/>
      </c>
      <c r="O14" s="18" t="str">
        <f aca="false">IF(M14="","",IF(M14&lt;-1,"Pre-PHV",IF(M14&lt;1,"Circa-PHV","Post-PHV")))</f>
        <v/>
      </c>
      <c r="P14" s="21" t="str">
        <f aca="false">IF(OR(A14="",D14=""),"",_xlfn.MAXIFS($D$4:$D$503,$A$4:$A$503,A14,$D$4:$D$503,"&lt;="&amp;(D14-73)))</f>
        <v/>
      </c>
      <c r="Q14" s="19" t="str">
        <f aca="false">IF(OR(P14="",P14=0),"",SUMIFS($E$4:$E$503,$A$4:$A$503,A14,$D$4:$D$503,P14)/COUNTIFS($A$4:$A$503,A14,$D$4:$D$503,P14))</f>
        <v/>
      </c>
    </row>
    <row r="15" customFormat="false" ht="15" hidden="false" customHeight="false" outlineLevel="0" collapsed="false">
      <c r="A15" s="22"/>
      <c r="B15" s="23"/>
      <c r="C15" s="24"/>
      <c r="D15" s="24"/>
      <c r="E15" s="25"/>
      <c r="F15" s="25"/>
      <c r="G15" s="25"/>
      <c r="H15" s="25"/>
      <c r="I15" s="25"/>
      <c r="J15" s="17" t="str">
        <f aca="false">IF(OR(C15="",D15=""),"",(D15-C15)/365.25)</f>
        <v/>
      </c>
      <c r="K15" s="18" t="str">
        <f aca="false">IF(C15="","","T"&amp;ROUNDUP(MONTH(C15)/3,0))</f>
        <v/>
      </c>
      <c r="L15" s="19" t="str">
        <f aca="false">IF(OR(Q15="",E15=""),"",(E15-Q15)/((D15-P15)/365.25))</f>
        <v/>
      </c>
      <c r="M15" s="20" t="str">
        <f aca="false">IF(OR(J15="",E15="",B15=""),"",IF(UPPER(LEFT(B15,1))="F",-7.709133+0.0042232*J15*E15,-7.999994+0.0036124*J15*E15))</f>
        <v/>
      </c>
      <c r="N15" s="19" t="str">
        <f aca="false">IF(M15="","",J15-M15)</f>
        <v/>
      </c>
      <c r="O15" s="18" t="str">
        <f aca="false">IF(M15="","",IF(M15&lt;-1,"Pre-PHV",IF(M15&lt;1,"Circa-PHV","Post-PHV")))</f>
        <v/>
      </c>
      <c r="P15" s="21" t="str">
        <f aca="false">IF(OR(A15="",D15=""),"",_xlfn.MAXIFS($D$4:$D$503,$A$4:$A$503,A15,$D$4:$D$503,"&lt;="&amp;(D15-73)))</f>
        <v/>
      </c>
      <c r="Q15" s="19" t="str">
        <f aca="false">IF(OR(P15="",P15=0),"",SUMIFS($E$4:$E$503,$A$4:$A$503,A15,$D$4:$D$503,P15)/COUNTIFS($A$4:$A$503,A15,$D$4:$D$503,P15))</f>
        <v/>
      </c>
    </row>
    <row r="16" customFormat="false" ht="15" hidden="false" customHeight="false" outlineLevel="0" collapsed="false">
      <c r="A16" s="22"/>
      <c r="B16" s="23"/>
      <c r="C16" s="24"/>
      <c r="D16" s="24"/>
      <c r="E16" s="25"/>
      <c r="F16" s="25"/>
      <c r="G16" s="25"/>
      <c r="H16" s="25"/>
      <c r="I16" s="25"/>
      <c r="J16" s="17" t="str">
        <f aca="false">IF(OR(C16="",D16=""),"",(D16-C16)/365.25)</f>
        <v/>
      </c>
      <c r="K16" s="18" t="str">
        <f aca="false">IF(C16="","","T"&amp;ROUNDUP(MONTH(C16)/3,0))</f>
        <v/>
      </c>
      <c r="L16" s="19" t="str">
        <f aca="false">IF(OR(Q16="",E16=""),"",(E16-Q16)/((D16-P16)/365.25))</f>
        <v/>
      </c>
      <c r="M16" s="20" t="str">
        <f aca="false">IF(OR(J16="",E16="",B16=""),"",IF(UPPER(LEFT(B16,1))="F",-7.709133+0.0042232*J16*E16,-7.999994+0.0036124*J16*E16))</f>
        <v/>
      </c>
      <c r="N16" s="19" t="str">
        <f aca="false">IF(M16="","",J16-M16)</f>
        <v/>
      </c>
      <c r="O16" s="18" t="str">
        <f aca="false">IF(M16="","",IF(M16&lt;-1,"Pre-PHV",IF(M16&lt;1,"Circa-PHV","Post-PHV")))</f>
        <v/>
      </c>
      <c r="P16" s="21" t="str">
        <f aca="false">IF(OR(A16="",D16=""),"",_xlfn.MAXIFS($D$4:$D$503,$A$4:$A$503,A16,$D$4:$D$503,"&lt;="&amp;(D16-73)))</f>
        <v/>
      </c>
      <c r="Q16" s="19" t="str">
        <f aca="false">IF(OR(P16="",P16=0),"",SUMIFS($E$4:$E$503,$A$4:$A$503,A16,$D$4:$D$503,P16)/COUNTIFS($A$4:$A$503,A16,$D$4:$D$503,P16))</f>
        <v/>
      </c>
    </row>
    <row r="17" customFormat="false" ht="15" hidden="false" customHeight="false" outlineLevel="0" collapsed="false">
      <c r="A17" s="22"/>
      <c r="B17" s="23"/>
      <c r="C17" s="24"/>
      <c r="D17" s="24"/>
      <c r="E17" s="25"/>
      <c r="F17" s="25"/>
      <c r="G17" s="25"/>
      <c r="H17" s="25"/>
      <c r="I17" s="25"/>
      <c r="J17" s="17" t="str">
        <f aca="false">IF(OR(C17="",D17=""),"",(D17-C17)/365.25)</f>
        <v/>
      </c>
      <c r="K17" s="18" t="str">
        <f aca="false">IF(C17="","","T"&amp;ROUNDUP(MONTH(C17)/3,0))</f>
        <v/>
      </c>
      <c r="L17" s="19" t="str">
        <f aca="false">IF(OR(Q17="",E17=""),"",(E17-Q17)/((D17-P17)/365.25))</f>
        <v/>
      </c>
      <c r="M17" s="20" t="str">
        <f aca="false">IF(OR(J17="",E17="",B17=""),"",IF(UPPER(LEFT(B17,1))="F",-7.709133+0.0042232*J17*E17,-7.999994+0.0036124*J17*E17))</f>
        <v/>
      </c>
      <c r="N17" s="19" t="str">
        <f aca="false">IF(M17="","",J17-M17)</f>
        <v/>
      </c>
      <c r="O17" s="18" t="str">
        <f aca="false">IF(M17="","",IF(M17&lt;-1,"Pre-PHV",IF(M17&lt;1,"Circa-PHV","Post-PHV")))</f>
        <v/>
      </c>
      <c r="P17" s="21" t="str">
        <f aca="false">IF(OR(A17="",D17=""),"",_xlfn.MAXIFS($D$4:$D$503,$A$4:$A$503,A17,$D$4:$D$503,"&lt;="&amp;(D17-73)))</f>
        <v/>
      </c>
      <c r="Q17" s="19" t="str">
        <f aca="false">IF(OR(P17="",P17=0),"",SUMIFS($E$4:$E$503,$A$4:$A$503,A17,$D$4:$D$503,P17)/COUNTIFS($A$4:$A$503,A17,$D$4:$D$503,P17))</f>
        <v/>
      </c>
    </row>
    <row r="18" customFormat="false" ht="15" hidden="false" customHeight="false" outlineLevel="0" collapsed="false">
      <c r="A18" s="22"/>
      <c r="B18" s="23"/>
      <c r="C18" s="24"/>
      <c r="D18" s="24"/>
      <c r="E18" s="25"/>
      <c r="F18" s="25"/>
      <c r="G18" s="25"/>
      <c r="H18" s="25"/>
      <c r="I18" s="25"/>
      <c r="J18" s="17" t="str">
        <f aca="false">IF(OR(C18="",D18=""),"",(D18-C18)/365.25)</f>
        <v/>
      </c>
      <c r="K18" s="18" t="str">
        <f aca="false">IF(C18="","","T"&amp;ROUNDUP(MONTH(C18)/3,0))</f>
        <v/>
      </c>
      <c r="L18" s="19" t="str">
        <f aca="false">IF(OR(Q18="",E18=""),"",(E18-Q18)/((D18-P18)/365.25))</f>
        <v/>
      </c>
      <c r="M18" s="20" t="str">
        <f aca="false">IF(OR(J18="",E18="",B18=""),"",IF(UPPER(LEFT(B18,1))="F",-7.709133+0.0042232*J18*E18,-7.999994+0.0036124*J18*E18))</f>
        <v/>
      </c>
      <c r="N18" s="19" t="str">
        <f aca="false">IF(M18="","",J18-M18)</f>
        <v/>
      </c>
      <c r="O18" s="18" t="str">
        <f aca="false">IF(M18="","",IF(M18&lt;-1,"Pre-PHV",IF(M18&lt;1,"Circa-PHV","Post-PHV")))</f>
        <v/>
      </c>
      <c r="P18" s="21" t="str">
        <f aca="false">IF(OR(A18="",D18=""),"",_xlfn.MAXIFS($D$4:$D$503,$A$4:$A$503,A18,$D$4:$D$503,"&lt;="&amp;(D18-73)))</f>
        <v/>
      </c>
      <c r="Q18" s="19" t="str">
        <f aca="false">IF(OR(P18="",P18=0),"",SUMIFS($E$4:$E$503,$A$4:$A$503,A18,$D$4:$D$503,P18)/COUNTIFS($A$4:$A$503,A18,$D$4:$D$503,P18))</f>
        <v/>
      </c>
    </row>
    <row r="19" customFormat="false" ht="15" hidden="false" customHeight="false" outlineLevel="0" collapsed="false">
      <c r="A19" s="22"/>
      <c r="B19" s="23"/>
      <c r="C19" s="24"/>
      <c r="D19" s="24"/>
      <c r="E19" s="25"/>
      <c r="F19" s="25"/>
      <c r="G19" s="25"/>
      <c r="H19" s="25"/>
      <c r="I19" s="25"/>
      <c r="J19" s="17" t="str">
        <f aca="false">IF(OR(C19="",D19=""),"",(D19-C19)/365.25)</f>
        <v/>
      </c>
      <c r="K19" s="18" t="str">
        <f aca="false">IF(C19="","","T"&amp;ROUNDUP(MONTH(C19)/3,0))</f>
        <v/>
      </c>
      <c r="L19" s="19" t="str">
        <f aca="false">IF(OR(Q19="",E19=""),"",(E19-Q19)/((D19-P19)/365.25))</f>
        <v/>
      </c>
      <c r="M19" s="20" t="str">
        <f aca="false">IF(OR(J19="",E19="",B19=""),"",IF(UPPER(LEFT(B19,1))="F",-7.709133+0.0042232*J19*E19,-7.999994+0.0036124*J19*E19))</f>
        <v/>
      </c>
      <c r="N19" s="19" t="str">
        <f aca="false">IF(M19="","",J19-M19)</f>
        <v/>
      </c>
      <c r="O19" s="18" t="str">
        <f aca="false">IF(M19="","",IF(M19&lt;-1,"Pre-PHV",IF(M19&lt;1,"Circa-PHV","Post-PHV")))</f>
        <v/>
      </c>
      <c r="P19" s="21" t="str">
        <f aca="false">IF(OR(A19="",D19=""),"",_xlfn.MAXIFS($D$4:$D$503,$A$4:$A$503,A19,$D$4:$D$503,"&lt;="&amp;(D19-73)))</f>
        <v/>
      </c>
      <c r="Q19" s="19" t="str">
        <f aca="false">IF(OR(P19="",P19=0),"",SUMIFS($E$4:$E$503,$A$4:$A$503,A19,$D$4:$D$503,P19)/COUNTIFS($A$4:$A$503,A19,$D$4:$D$503,P19))</f>
        <v/>
      </c>
    </row>
    <row r="20" customFormat="false" ht="15" hidden="false" customHeight="false" outlineLevel="0" collapsed="false">
      <c r="A20" s="22"/>
      <c r="B20" s="23"/>
      <c r="C20" s="24"/>
      <c r="D20" s="24"/>
      <c r="E20" s="25"/>
      <c r="F20" s="25"/>
      <c r="G20" s="25"/>
      <c r="H20" s="25"/>
      <c r="I20" s="25"/>
      <c r="J20" s="17" t="str">
        <f aca="false">IF(OR(C20="",D20=""),"",(D20-C20)/365.25)</f>
        <v/>
      </c>
      <c r="K20" s="18" t="str">
        <f aca="false">IF(C20="","","T"&amp;ROUNDUP(MONTH(C20)/3,0))</f>
        <v/>
      </c>
      <c r="L20" s="19" t="str">
        <f aca="false">IF(OR(Q20="",E20=""),"",(E20-Q20)/((D20-P20)/365.25))</f>
        <v/>
      </c>
      <c r="M20" s="20" t="str">
        <f aca="false">IF(OR(J20="",E20="",B20=""),"",IF(UPPER(LEFT(B20,1))="F",-7.709133+0.0042232*J20*E20,-7.999994+0.0036124*J20*E20))</f>
        <v/>
      </c>
      <c r="N20" s="19" t="str">
        <f aca="false">IF(M20="","",J20-M20)</f>
        <v/>
      </c>
      <c r="O20" s="18" t="str">
        <f aca="false">IF(M20="","",IF(M20&lt;-1,"Pre-PHV",IF(M20&lt;1,"Circa-PHV","Post-PHV")))</f>
        <v/>
      </c>
      <c r="P20" s="21" t="str">
        <f aca="false">IF(OR(A20="",D20=""),"",_xlfn.MAXIFS($D$4:$D$503,$A$4:$A$503,A20,$D$4:$D$503,"&lt;="&amp;(D20-73)))</f>
        <v/>
      </c>
      <c r="Q20" s="19" t="str">
        <f aca="false">IF(OR(P20="",P20=0),"",SUMIFS($E$4:$E$503,$A$4:$A$503,A20,$D$4:$D$503,P20)/COUNTIFS($A$4:$A$503,A20,$D$4:$D$503,P20))</f>
        <v/>
      </c>
    </row>
    <row r="21" customFormat="false" ht="15" hidden="false" customHeight="false" outlineLevel="0" collapsed="false">
      <c r="A21" s="22"/>
      <c r="B21" s="23"/>
      <c r="C21" s="24"/>
      <c r="D21" s="24"/>
      <c r="E21" s="25"/>
      <c r="F21" s="25"/>
      <c r="G21" s="25"/>
      <c r="H21" s="25"/>
      <c r="I21" s="25"/>
      <c r="J21" s="17" t="str">
        <f aca="false">IF(OR(C21="",D21=""),"",(D21-C21)/365.25)</f>
        <v/>
      </c>
      <c r="K21" s="18" t="str">
        <f aca="false">IF(C21="","","T"&amp;ROUNDUP(MONTH(C21)/3,0))</f>
        <v/>
      </c>
      <c r="L21" s="19" t="str">
        <f aca="false">IF(OR(Q21="",E21=""),"",(E21-Q21)/((D21-P21)/365.25))</f>
        <v/>
      </c>
      <c r="M21" s="20" t="str">
        <f aca="false">IF(OR(J21="",E21="",B21=""),"",IF(UPPER(LEFT(B21,1))="F",-7.709133+0.0042232*J21*E21,-7.999994+0.0036124*J21*E21))</f>
        <v/>
      </c>
      <c r="N21" s="19" t="str">
        <f aca="false">IF(M21="","",J21-M21)</f>
        <v/>
      </c>
      <c r="O21" s="18" t="str">
        <f aca="false">IF(M21="","",IF(M21&lt;-1,"Pre-PHV",IF(M21&lt;1,"Circa-PHV","Post-PHV")))</f>
        <v/>
      </c>
      <c r="P21" s="21" t="str">
        <f aca="false">IF(OR(A21="",D21=""),"",_xlfn.MAXIFS($D$4:$D$503,$A$4:$A$503,A21,$D$4:$D$503,"&lt;="&amp;(D21-73)))</f>
        <v/>
      </c>
      <c r="Q21" s="19" t="str">
        <f aca="false">IF(OR(P21="",P21=0),"",SUMIFS($E$4:$E$503,$A$4:$A$503,A21,$D$4:$D$503,P21)/COUNTIFS($A$4:$A$503,A21,$D$4:$D$503,P21))</f>
        <v/>
      </c>
    </row>
    <row r="22" customFormat="false" ht="15" hidden="false" customHeight="false" outlineLevel="0" collapsed="false">
      <c r="A22" s="22"/>
      <c r="B22" s="23"/>
      <c r="C22" s="24"/>
      <c r="D22" s="24"/>
      <c r="E22" s="25"/>
      <c r="F22" s="25"/>
      <c r="G22" s="25"/>
      <c r="H22" s="25"/>
      <c r="I22" s="25"/>
      <c r="J22" s="17" t="str">
        <f aca="false">IF(OR(C22="",D22=""),"",(D22-C22)/365.25)</f>
        <v/>
      </c>
      <c r="K22" s="18" t="str">
        <f aca="false">IF(C22="","","T"&amp;ROUNDUP(MONTH(C22)/3,0))</f>
        <v/>
      </c>
      <c r="L22" s="19" t="str">
        <f aca="false">IF(OR(Q22="",E22=""),"",(E22-Q22)/((D22-P22)/365.25))</f>
        <v/>
      </c>
      <c r="M22" s="20" t="str">
        <f aca="false">IF(OR(J22="",E22="",B22=""),"",IF(UPPER(LEFT(B22,1))="F",-7.709133+0.0042232*J22*E22,-7.999994+0.0036124*J22*E22))</f>
        <v/>
      </c>
      <c r="N22" s="19" t="str">
        <f aca="false">IF(M22="","",J22-M22)</f>
        <v/>
      </c>
      <c r="O22" s="18" t="str">
        <f aca="false">IF(M22="","",IF(M22&lt;-1,"Pre-PHV",IF(M22&lt;1,"Circa-PHV","Post-PHV")))</f>
        <v/>
      </c>
      <c r="P22" s="21" t="str">
        <f aca="false">IF(OR(A22="",D22=""),"",_xlfn.MAXIFS($D$4:$D$503,$A$4:$A$503,A22,$D$4:$D$503,"&lt;="&amp;(D22-73)))</f>
        <v/>
      </c>
      <c r="Q22" s="19" t="str">
        <f aca="false">IF(OR(P22="",P22=0),"",SUMIFS($E$4:$E$503,$A$4:$A$503,A22,$D$4:$D$503,P22)/COUNTIFS($A$4:$A$503,A22,$D$4:$D$503,P22))</f>
        <v/>
      </c>
    </row>
    <row r="23" customFormat="false" ht="15" hidden="false" customHeight="false" outlineLevel="0" collapsed="false">
      <c r="A23" s="22"/>
      <c r="B23" s="23"/>
      <c r="C23" s="24"/>
      <c r="D23" s="24"/>
      <c r="E23" s="25"/>
      <c r="F23" s="25"/>
      <c r="G23" s="25"/>
      <c r="H23" s="25"/>
      <c r="I23" s="25"/>
      <c r="J23" s="17" t="str">
        <f aca="false">IF(OR(C23="",D23=""),"",(D23-C23)/365.25)</f>
        <v/>
      </c>
      <c r="K23" s="18" t="str">
        <f aca="false">IF(C23="","","T"&amp;ROUNDUP(MONTH(C23)/3,0))</f>
        <v/>
      </c>
      <c r="L23" s="19" t="str">
        <f aca="false">IF(OR(Q23="",E23=""),"",(E23-Q23)/((D23-P23)/365.25))</f>
        <v/>
      </c>
      <c r="M23" s="20" t="str">
        <f aca="false">IF(OR(J23="",E23="",B23=""),"",IF(UPPER(LEFT(B23,1))="F",-7.709133+0.0042232*J23*E23,-7.999994+0.0036124*J23*E23))</f>
        <v/>
      </c>
      <c r="N23" s="19" t="str">
        <f aca="false">IF(M23="","",J23-M23)</f>
        <v/>
      </c>
      <c r="O23" s="18" t="str">
        <f aca="false">IF(M23="","",IF(M23&lt;-1,"Pre-PHV",IF(M23&lt;1,"Circa-PHV","Post-PHV")))</f>
        <v/>
      </c>
      <c r="P23" s="21" t="str">
        <f aca="false">IF(OR(A23="",D23=""),"",_xlfn.MAXIFS($D$4:$D$503,$A$4:$A$503,A23,$D$4:$D$503,"&lt;="&amp;(D23-73)))</f>
        <v/>
      </c>
      <c r="Q23" s="19" t="str">
        <f aca="false">IF(OR(P23="",P23=0),"",SUMIFS($E$4:$E$503,$A$4:$A$503,A23,$D$4:$D$503,P23)/COUNTIFS($A$4:$A$503,A23,$D$4:$D$503,P23))</f>
        <v/>
      </c>
    </row>
    <row r="24" customFormat="false" ht="15" hidden="false" customHeight="false" outlineLevel="0" collapsed="false">
      <c r="A24" s="22"/>
      <c r="B24" s="23"/>
      <c r="C24" s="24"/>
      <c r="D24" s="24"/>
      <c r="E24" s="25"/>
      <c r="F24" s="25"/>
      <c r="G24" s="25"/>
      <c r="H24" s="25"/>
      <c r="I24" s="25"/>
      <c r="J24" s="17" t="str">
        <f aca="false">IF(OR(C24="",D24=""),"",(D24-C24)/365.25)</f>
        <v/>
      </c>
      <c r="K24" s="18" t="str">
        <f aca="false">IF(C24="","","T"&amp;ROUNDUP(MONTH(C24)/3,0))</f>
        <v/>
      </c>
      <c r="L24" s="19" t="str">
        <f aca="false">IF(OR(Q24="",E24=""),"",(E24-Q24)/((D24-P24)/365.25))</f>
        <v/>
      </c>
      <c r="M24" s="20" t="str">
        <f aca="false">IF(OR(J24="",E24="",B24=""),"",IF(UPPER(LEFT(B24,1))="F",-7.709133+0.0042232*J24*E24,-7.999994+0.0036124*J24*E24))</f>
        <v/>
      </c>
      <c r="N24" s="19" t="str">
        <f aca="false">IF(M24="","",J24-M24)</f>
        <v/>
      </c>
      <c r="O24" s="18" t="str">
        <f aca="false">IF(M24="","",IF(M24&lt;-1,"Pre-PHV",IF(M24&lt;1,"Circa-PHV","Post-PHV")))</f>
        <v/>
      </c>
      <c r="P24" s="21" t="str">
        <f aca="false">IF(OR(A24="",D24=""),"",_xlfn.MAXIFS($D$4:$D$503,$A$4:$A$503,A24,$D$4:$D$503,"&lt;="&amp;(D24-73)))</f>
        <v/>
      </c>
      <c r="Q24" s="19" t="str">
        <f aca="false">IF(OR(P24="",P24=0),"",SUMIFS($E$4:$E$503,$A$4:$A$503,A24,$D$4:$D$503,P24)/COUNTIFS($A$4:$A$503,A24,$D$4:$D$503,P24))</f>
        <v/>
      </c>
    </row>
    <row r="25" customFormat="false" ht="15" hidden="false" customHeight="false" outlineLevel="0" collapsed="false">
      <c r="A25" s="22"/>
      <c r="B25" s="23"/>
      <c r="C25" s="24"/>
      <c r="D25" s="24"/>
      <c r="E25" s="25"/>
      <c r="F25" s="25"/>
      <c r="G25" s="25"/>
      <c r="H25" s="25"/>
      <c r="I25" s="25"/>
      <c r="J25" s="17" t="str">
        <f aca="false">IF(OR(C25="",D25=""),"",(D25-C25)/365.25)</f>
        <v/>
      </c>
      <c r="K25" s="18" t="str">
        <f aca="false">IF(C25="","","T"&amp;ROUNDUP(MONTH(C25)/3,0))</f>
        <v/>
      </c>
      <c r="L25" s="19" t="str">
        <f aca="false">IF(OR(Q25="",E25=""),"",(E25-Q25)/((D25-P25)/365.25))</f>
        <v/>
      </c>
      <c r="M25" s="20" t="str">
        <f aca="false">IF(OR(J25="",E25="",B25=""),"",IF(UPPER(LEFT(B25,1))="F",-7.709133+0.0042232*J25*E25,-7.999994+0.0036124*J25*E25))</f>
        <v/>
      </c>
      <c r="N25" s="19" t="str">
        <f aca="false">IF(M25="","",J25-M25)</f>
        <v/>
      </c>
      <c r="O25" s="18" t="str">
        <f aca="false">IF(M25="","",IF(M25&lt;-1,"Pre-PHV",IF(M25&lt;1,"Circa-PHV","Post-PHV")))</f>
        <v/>
      </c>
      <c r="P25" s="21" t="str">
        <f aca="false">IF(OR(A25="",D25=""),"",_xlfn.MAXIFS($D$4:$D$503,$A$4:$A$503,A25,$D$4:$D$503,"&lt;="&amp;(D25-73)))</f>
        <v/>
      </c>
      <c r="Q25" s="19" t="str">
        <f aca="false">IF(OR(P25="",P25=0),"",SUMIFS($E$4:$E$503,$A$4:$A$503,A25,$D$4:$D$503,P25)/COUNTIFS($A$4:$A$503,A25,$D$4:$D$503,P25))</f>
        <v/>
      </c>
    </row>
    <row r="26" customFormat="false" ht="15" hidden="false" customHeight="false" outlineLevel="0" collapsed="false">
      <c r="A26" s="22"/>
      <c r="B26" s="23"/>
      <c r="C26" s="24"/>
      <c r="D26" s="24"/>
      <c r="E26" s="25"/>
      <c r="F26" s="25"/>
      <c r="G26" s="25"/>
      <c r="H26" s="25"/>
      <c r="I26" s="25"/>
      <c r="J26" s="17" t="str">
        <f aca="false">IF(OR(C26="",D26=""),"",(D26-C26)/365.25)</f>
        <v/>
      </c>
      <c r="K26" s="18" t="str">
        <f aca="false">IF(C26="","","T"&amp;ROUNDUP(MONTH(C26)/3,0))</f>
        <v/>
      </c>
      <c r="L26" s="19" t="str">
        <f aca="false">IF(OR(Q26="",E26=""),"",(E26-Q26)/((D26-P26)/365.25))</f>
        <v/>
      </c>
      <c r="M26" s="20" t="str">
        <f aca="false">IF(OR(J26="",E26="",B26=""),"",IF(UPPER(LEFT(B26,1))="F",-7.709133+0.0042232*J26*E26,-7.999994+0.0036124*J26*E26))</f>
        <v/>
      </c>
      <c r="N26" s="19" t="str">
        <f aca="false">IF(M26="","",J26-M26)</f>
        <v/>
      </c>
      <c r="O26" s="18" t="str">
        <f aca="false">IF(M26="","",IF(M26&lt;-1,"Pre-PHV",IF(M26&lt;1,"Circa-PHV","Post-PHV")))</f>
        <v/>
      </c>
      <c r="P26" s="21" t="str">
        <f aca="false">IF(OR(A26="",D26=""),"",_xlfn.MAXIFS($D$4:$D$503,$A$4:$A$503,A26,$D$4:$D$503,"&lt;="&amp;(D26-73)))</f>
        <v/>
      </c>
      <c r="Q26" s="19" t="str">
        <f aca="false">IF(OR(P26="",P26=0),"",SUMIFS($E$4:$E$503,$A$4:$A$503,A26,$D$4:$D$503,P26)/COUNTIFS($A$4:$A$503,A26,$D$4:$D$503,P26))</f>
        <v/>
      </c>
    </row>
    <row r="27" customFormat="false" ht="15" hidden="false" customHeight="false" outlineLevel="0" collapsed="false">
      <c r="A27" s="22"/>
      <c r="B27" s="23"/>
      <c r="C27" s="24"/>
      <c r="D27" s="24"/>
      <c r="E27" s="25"/>
      <c r="F27" s="25"/>
      <c r="G27" s="25"/>
      <c r="H27" s="25"/>
      <c r="I27" s="25"/>
      <c r="J27" s="17" t="str">
        <f aca="false">IF(OR(C27="",D27=""),"",(D27-C27)/365.25)</f>
        <v/>
      </c>
      <c r="K27" s="18" t="str">
        <f aca="false">IF(C27="","","T"&amp;ROUNDUP(MONTH(C27)/3,0))</f>
        <v/>
      </c>
      <c r="L27" s="19" t="str">
        <f aca="false">IF(OR(Q27="",E27=""),"",(E27-Q27)/((D27-P27)/365.25))</f>
        <v/>
      </c>
      <c r="M27" s="20" t="str">
        <f aca="false">IF(OR(J27="",E27="",B27=""),"",IF(UPPER(LEFT(B27,1))="F",-7.709133+0.0042232*J27*E27,-7.999994+0.0036124*J27*E27))</f>
        <v/>
      </c>
      <c r="N27" s="19" t="str">
        <f aca="false">IF(M27="","",J27-M27)</f>
        <v/>
      </c>
      <c r="O27" s="18" t="str">
        <f aca="false">IF(M27="","",IF(M27&lt;-1,"Pre-PHV",IF(M27&lt;1,"Circa-PHV","Post-PHV")))</f>
        <v/>
      </c>
      <c r="P27" s="21" t="str">
        <f aca="false">IF(OR(A27="",D27=""),"",_xlfn.MAXIFS($D$4:$D$503,$A$4:$A$503,A27,$D$4:$D$503,"&lt;="&amp;(D27-73)))</f>
        <v/>
      </c>
      <c r="Q27" s="19" t="str">
        <f aca="false">IF(OR(P27="",P27=0),"",SUMIFS($E$4:$E$503,$A$4:$A$503,A27,$D$4:$D$503,P27)/COUNTIFS($A$4:$A$503,A27,$D$4:$D$503,P27))</f>
        <v/>
      </c>
    </row>
    <row r="28" customFormat="false" ht="15" hidden="false" customHeight="false" outlineLevel="0" collapsed="false">
      <c r="A28" s="22"/>
      <c r="B28" s="23"/>
      <c r="C28" s="24"/>
      <c r="D28" s="24"/>
      <c r="E28" s="25"/>
      <c r="F28" s="25"/>
      <c r="G28" s="25"/>
      <c r="H28" s="25"/>
      <c r="I28" s="25"/>
      <c r="J28" s="17" t="str">
        <f aca="false">IF(OR(C28="",D28=""),"",(D28-C28)/365.25)</f>
        <v/>
      </c>
      <c r="K28" s="18" t="str">
        <f aca="false">IF(C28="","","T"&amp;ROUNDUP(MONTH(C28)/3,0))</f>
        <v/>
      </c>
      <c r="L28" s="19" t="str">
        <f aca="false">IF(OR(Q28="",E28=""),"",(E28-Q28)/((D28-P28)/365.25))</f>
        <v/>
      </c>
      <c r="M28" s="20" t="str">
        <f aca="false">IF(OR(J28="",E28="",B28=""),"",IF(UPPER(LEFT(B28,1))="F",-7.709133+0.0042232*J28*E28,-7.999994+0.0036124*J28*E28))</f>
        <v/>
      </c>
      <c r="N28" s="19" t="str">
        <f aca="false">IF(M28="","",J28-M28)</f>
        <v/>
      </c>
      <c r="O28" s="18" t="str">
        <f aca="false">IF(M28="","",IF(M28&lt;-1,"Pre-PHV",IF(M28&lt;1,"Circa-PHV","Post-PHV")))</f>
        <v/>
      </c>
      <c r="P28" s="21" t="str">
        <f aca="false">IF(OR(A28="",D28=""),"",_xlfn.MAXIFS($D$4:$D$503,$A$4:$A$503,A28,$D$4:$D$503,"&lt;="&amp;(D28-73)))</f>
        <v/>
      </c>
      <c r="Q28" s="19" t="str">
        <f aca="false">IF(OR(P28="",P28=0),"",SUMIFS($E$4:$E$503,$A$4:$A$503,A28,$D$4:$D$503,P28)/COUNTIFS($A$4:$A$503,A28,$D$4:$D$503,P28))</f>
        <v/>
      </c>
    </row>
    <row r="29" customFormat="false" ht="15" hidden="false" customHeight="false" outlineLevel="0" collapsed="false">
      <c r="A29" s="22"/>
      <c r="B29" s="23"/>
      <c r="C29" s="24"/>
      <c r="D29" s="24"/>
      <c r="E29" s="25"/>
      <c r="F29" s="25"/>
      <c r="G29" s="25"/>
      <c r="H29" s="25"/>
      <c r="I29" s="25"/>
      <c r="J29" s="17" t="str">
        <f aca="false">IF(OR(C29="",D29=""),"",(D29-C29)/365.25)</f>
        <v/>
      </c>
      <c r="K29" s="18" t="str">
        <f aca="false">IF(C29="","","T"&amp;ROUNDUP(MONTH(C29)/3,0))</f>
        <v/>
      </c>
      <c r="L29" s="19" t="str">
        <f aca="false">IF(OR(Q29="",E29=""),"",(E29-Q29)/((D29-P29)/365.25))</f>
        <v/>
      </c>
      <c r="M29" s="20" t="str">
        <f aca="false">IF(OR(J29="",E29="",B29=""),"",IF(UPPER(LEFT(B29,1))="F",-7.709133+0.0042232*J29*E29,-7.999994+0.0036124*J29*E29))</f>
        <v/>
      </c>
      <c r="N29" s="19" t="str">
        <f aca="false">IF(M29="","",J29-M29)</f>
        <v/>
      </c>
      <c r="O29" s="18" t="str">
        <f aca="false">IF(M29="","",IF(M29&lt;-1,"Pre-PHV",IF(M29&lt;1,"Circa-PHV","Post-PHV")))</f>
        <v/>
      </c>
      <c r="P29" s="21" t="str">
        <f aca="false">IF(OR(A29="",D29=""),"",_xlfn.MAXIFS($D$4:$D$503,$A$4:$A$503,A29,$D$4:$D$503,"&lt;="&amp;(D29-73)))</f>
        <v/>
      </c>
      <c r="Q29" s="19" t="str">
        <f aca="false">IF(OR(P29="",P29=0),"",SUMIFS($E$4:$E$503,$A$4:$A$503,A29,$D$4:$D$503,P29)/COUNTIFS($A$4:$A$503,A29,$D$4:$D$503,P29))</f>
        <v/>
      </c>
    </row>
    <row r="30" customFormat="false" ht="15" hidden="false" customHeight="false" outlineLevel="0" collapsed="false">
      <c r="A30" s="22"/>
      <c r="B30" s="23"/>
      <c r="C30" s="24"/>
      <c r="D30" s="24"/>
      <c r="E30" s="25"/>
      <c r="F30" s="25"/>
      <c r="G30" s="25"/>
      <c r="H30" s="25"/>
      <c r="I30" s="25"/>
      <c r="J30" s="17" t="str">
        <f aca="false">IF(OR(C30="",D30=""),"",(D30-C30)/365.25)</f>
        <v/>
      </c>
      <c r="K30" s="18" t="str">
        <f aca="false">IF(C30="","","T"&amp;ROUNDUP(MONTH(C30)/3,0))</f>
        <v/>
      </c>
      <c r="L30" s="19" t="str">
        <f aca="false">IF(OR(Q30="",E30=""),"",(E30-Q30)/((D30-P30)/365.25))</f>
        <v/>
      </c>
      <c r="M30" s="20" t="str">
        <f aca="false">IF(OR(J30="",E30="",B30=""),"",IF(UPPER(LEFT(B30,1))="F",-7.709133+0.0042232*J30*E30,-7.999994+0.0036124*J30*E30))</f>
        <v/>
      </c>
      <c r="N30" s="19" t="str">
        <f aca="false">IF(M30="","",J30-M30)</f>
        <v/>
      </c>
      <c r="O30" s="18" t="str">
        <f aca="false">IF(M30="","",IF(M30&lt;-1,"Pre-PHV",IF(M30&lt;1,"Circa-PHV","Post-PHV")))</f>
        <v/>
      </c>
      <c r="P30" s="21" t="str">
        <f aca="false">IF(OR(A30="",D30=""),"",_xlfn.MAXIFS($D$4:$D$503,$A$4:$A$503,A30,$D$4:$D$503,"&lt;="&amp;(D30-73)))</f>
        <v/>
      </c>
      <c r="Q30" s="19" t="str">
        <f aca="false">IF(OR(P30="",P30=0),"",SUMIFS($E$4:$E$503,$A$4:$A$503,A30,$D$4:$D$503,P30)/COUNTIFS($A$4:$A$503,A30,$D$4:$D$503,P30))</f>
        <v/>
      </c>
    </row>
    <row r="31" customFormat="false" ht="15" hidden="false" customHeight="false" outlineLevel="0" collapsed="false">
      <c r="A31" s="22"/>
      <c r="B31" s="23"/>
      <c r="C31" s="24"/>
      <c r="D31" s="24"/>
      <c r="E31" s="25"/>
      <c r="F31" s="25"/>
      <c r="G31" s="25"/>
      <c r="H31" s="25"/>
      <c r="I31" s="25"/>
      <c r="J31" s="17" t="str">
        <f aca="false">IF(OR(C31="",D31=""),"",(D31-C31)/365.25)</f>
        <v/>
      </c>
      <c r="K31" s="18" t="str">
        <f aca="false">IF(C31="","","T"&amp;ROUNDUP(MONTH(C31)/3,0))</f>
        <v/>
      </c>
      <c r="L31" s="19" t="str">
        <f aca="false">IF(OR(Q31="",E31=""),"",(E31-Q31)/((D31-P31)/365.25))</f>
        <v/>
      </c>
      <c r="M31" s="20" t="str">
        <f aca="false">IF(OR(J31="",E31="",B31=""),"",IF(UPPER(LEFT(B31,1))="F",-7.709133+0.0042232*J31*E31,-7.999994+0.0036124*J31*E31))</f>
        <v/>
      </c>
      <c r="N31" s="19" t="str">
        <f aca="false">IF(M31="","",J31-M31)</f>
        <v/>
      </c>
      <c r="O31" s="18" t="str">
        <f aca="false">IF(M31="","",IF(M31&lt;-1,"Pre-PHV",IF(M31&lt;1,"Circa-PHV","Post-PHV")))</f>
        <v/>
      </c>
      <c r="P31" s="21" t="str">
        <f aca="false">IF(OR(A31="",D31=""),"",_xlfn.MAXIFS($D$4:$D$503,$A$4:$A$503,A31,$D$4:$D$503,"&lt;="&amp;(D31-73)))</f>
        <v/>
      </c>
      <c r="Q31" s="19" t="str">
        <f aca="false">IF(OR(P31="",P31=0),"",SUMIFS($E$4:$E$503,$A$4:$A$503,A31,$D$4:$D$503,P31)/COUNTIFS($A$4:$A$503,A31,$D$4:$D$503,P31))</f>
        <v/>
      </c>
    </row>
    <row r="32" customFormat="false" ht="15" hidden="false" customHeight="false" outlineLevel="0" collapsed="false">
      <c r="A32" s="22"/>
      <c r="B32" s="23"/>
      <c r="C32" s="24"/>
      <c r="D32" s="24"/>
      <c r="E32" s="25"/>
      <c r="F32" s="25"/>
      <c r="G32" s="25"/>
      <c r="H32" s="25"/>
      <c r="I32" s="25"/>
      <c r="J32" s="17" t="str">
        <f aca="false">IF(OR(C32="",D32=""),"",(D32-C32)/365.25)</f>
        <v/>
      </c>
      <c r="K32" s="18" t="str">
        <f aca="false">IF(C32="","","T"&amp;ROUNDUP(MONTH(C32)/3,0))</f>
        <v/>
      </c>
      <c r="L32" s="19" t="str">
        <f aca="false">IF(OR(Q32="",E32=""),"",(E32-Q32)/((D32-P32)/365.25))</f>
        <v/>
      </c>
      <c r="M32" s="20" t="str">
        <f aca="false">IF(OR(J32="",E32="",B32=""),"",IF(UPPER(LEFT(B32,1))="F",-7.709133+0.0042232*J32*E32,-7.999994+0.0036124*J32*E32))</f>
        <v/>
      </c>
      <c r="N32" s="19" t="str">
        <f aca="false">IF(M32="","",J32-M32)</f>
        <v/>
      </c>
      <c r="O32" s="18" t="str">
        <f aca="false">IF(M32="","",IF(M32&lt;-1,"Pre-PHV",IF(M32&lt;1,"Circa-PHV","Post-PHV")))</f>
        <v/>
      </c>
      <c r="P32" s="21" t="str">
        <f aca="false">IF(OR(A32="",D32=""),"",_xlfn.MAXIFS($D$4:$D$503,$A$4:$A$503,A32,$D$4:$D$503,"&lt;="&amp;(D32-73)))</f>
        <v/>
      </c>
      <c r="Q32" s="19" t="str">
        <f aca="false">IF(OR(P32="",P32=0),"",SUMIFS($E$4:$E$503,$A$4:$A$503,A32,$D$4:$D$503,P32)/COUNTIFS($A$4:$A$503,A32,$D$4:$D$503,P32))</f>
        <v/>
      </c>
    </row>
    <row r="33" customFormat="false" ht="15" hidden="false" customHeight="false" outlineLevel="0" collapsed="false">
      <c r="A33" s="22"/>
      <c r="B33" s="23"/>
      <c r="C33" s="24"/>
      <c r="D33" s="24"/>
      <c r="E33" s="25"/>
      <c r="F33" s="25"/>
      <c r="G33" s="25"/>
      <c r="H33" s="25"/>
      <c r="I33" s="25"/>
      <c r="J33" s="17" t="str">
        <f aca="false">IF(OR(C33="",D33=""),"",(D33-C33)/365.25)</f>
        <v/>
      </c>
      <c r="K33" s="18" t="str">
        <f aca="false">IF(C33="","","T"&amp;ROUNDUP(MONTH(C33)/3,0))</f>
        <v/>
      </c>
      <c r="L33" s="19" t="str">
        <f aca="false">IF(OR(Q33="",E33=""),"",(E33-Q33)/((D33-P33)/365.25))</f>
        <v/>
      </c>
      <c r="M33" s="20" t="str">
        <f aca="false">IF(OR(J33="",E33="",B33=""),"",IF(UPPER(LEFT(B33,1))="F",-7.709133+0.0042232*J33*E33,-7.999994+0.0036124*J33*E33))</f>
        <v/>
      </c>
      <c r="N33" s="19" t="str">
        <f aca="false">IF(M33="","",J33-M33)</f>
        <v/>
      </c>
      <c r="O33" s="18" t="str">
        <f aca="false">IF(M33="","",IF(M33&lt;-1,"Pre-PHV",IF(M33&lt;1,"Circa-PHV","Post-PHV")))</f>
        <v/>
      </c>
      <c r="P33" s="21" t="str">
        <f aca="false">IF(OR(A33="",D33=""),"",_xlfn.MAXIFS($D$4:$D$503,$A$4:$A$503,A33,$D$4:$D$503,"&lt;="&amp;(D33-73)))</f>
        <v/>
      </c>
      <c r="Q33" s="19" t="str">
        <f aca="false">IF(OR(P33="",P33=0),"",SUMIFS($E$4:$E$503,$A$4:$A$503,A33,$D$4:$D$503,P33)/COUNTIFS($A$4:$A$503,A33,$D$4:$D$503,P33))</f>
        <v/>
      </c>
    </row>
    <row r="34" customFormat="false" ht="15" hidden="false" customHeight="false" outlineLevel="0" collapsed="false">
      <c r="A34" s="22"/>
      <c r="B34" s="23"/>
      <c r="C34" s="24"/>
      <c r="D34" s="24"/>
      <c r="E34" s="25"/>
      <c r="F34" s="25"/>
      <c r="G34" s="25"/>
      <c r="H34" s="25"/>
      <c r="I34" s="25"/>
      <c r="J34" s="17" t="str">
        <f aca="false">IF(OR(C34="",D34=""),"",(D34-C34)/365.25)</f>
        <v/>
      </c>
      <c r="K34" s="18" t="str">
        <f aca="false">IF(C34="","","T"&amp;ROUNDUP(MONTH(C34)/3,0))</f>
        <v/>
      </c>
      <c r="L34" s="19" t="str">
        <f aca="false">IF(OR(Q34="",E34=""),"",(E34-Q34)/((D34-P34)/365.25))</f>
        <v/>
      </c>
      <c r="M34" s="20" t="str">
        <f aca="false">IF(OR(J34="",E34="",B34=""),"",IF(UPPER(LEFT(B34,1))="F",-7.709133+0.0042232*J34*E34,-7.999994+0.0036124*J34*E34))</f>
        <v/>
      </c>
      <c r="N34" s="19" t="str">
        <f aca="false">IF(M34="","",J34-M34)</f>
        <v/>
      </c>
      <c r="O34" s="18" t="str">
        <f aca="false">IF(M34="","",IF(M34&lt;-1,"Pre-PHV",IF(M34&lt;1,"Circa-PHV","Post-PHV")))</f>
        <v/>
      </c>
      <c r="P34" s="21" t="str">
        <f aca="false">IF(OR(A34="",D34=""),"",_xlfn.MAXIFS($D$4:$D$503,$A$4:$A$503,A34,$D$4:$D$503,"&lt;="&amp;(D34-73)))</f>
        <v/>
      </c>
      <c r="Q34" s="19" t="str">
        <f aca="false">IF(OR(P34="",P34=0),"",SUMIFS($E$4:$E$503,$A$4:$A$503,A34,$D$4:$D$503,P34)/COUNTIFS($A$4:$A$503,A34,$D$4:$D$503,P34))</f>
        <v/>
      </c>
    </row>
    <row r="35" customFormat="false" ht="15" hidden="false" customHeight="false" outlineLevel="0" collapsed="false">
      <c r="A35" s="22"/>
      <c r="B35" s="23"/>
      <c r="C35" s="24"/>
      <c r="D35" s="24"/>
      <c r="E35" s="25"/>
      <c r="F35" s="25"/>
      <c r="G35" s="25"/>
      <c r="H35" s="25"/>
      <c r="I35" s="25"/>
      <c r="J35" s="17" t="str">
        <f aca="false">IF(OR(C35="",D35=""),"",(D35-C35)/365.25)</f>
        <v/>
      </c>
      <c r="K35" s="18" t="str">
        <f aca="false">IF(C35="","","T"&amp;ROUNDUP(MONTH(C35)/3,0))</f>
        <v/>
      </c>
      <c r="L35" s="19" t="str">
        <f aca="false">IF(OR(Q35="",E35=""),"",(E35-Q35)/((D35-P35)/365.25))</f>
        <v/>
      </c>
      <c r="M35" s="20" t="str">
        <f aca="false">IF(OR(J35="",E35="",B35=""),"",IF(UPPER(LEFT(B35,1))="F",-7.709133+0.0042232*J35*E35,-7.999994+0.0036124*J35*E35))</f>
        <v/>
      </c>
      <c r="N35" s="19" t="str">
        <f aca="false">IF(M35="","",J35-M35)</f>
        <v/>
      </c>
      <c r="O35" s="18" t="str">
        <f aca="false">IF(M35="","",IF(M35&lt;-1,"Pre-PHV",IF(M35&lt;1,"Circa-PHV","Post-PHV")))</f>
        <v/>
      </c>
      <c r="P35" s="21" t="str">
        <f aca="false">IF(OR(A35="",D35=""),"",_xlfn.MAXIFS($D$4:$D$503,$A$4:$A$503,A35,$D$4:$D$503,"&lt;="&amp;(D35-73)))</f>
        <v/>
      </c>
      <c r="Q35" s="19" t="str">
        <f aca="false">IF(OR(P35="",P35=0),"",SUMIFS($E$4:$E$503,$A$4:$A$503,A35,$D$4:$D$503,P35)/COUNTIFS($A$4:$A$503,A35,$D$4:$D$503,P35))</f>
        <v/>
      </c>
    </row>
    <row r="36" customFormat="false" ht="15" hidden="false" customHeight="false" outlineLevel="0" collapsed="false">
      <c r="A36" s="22"/>
      <c r="B36" s="23"/>
      <c r="C36" s="24"/>
      <c r="D36" s="24"/>
      <c r="E36" s="25"/>
      <c r="F36" s="25"/>
      <c r="G36" s="25"/>
      <c r="H36" s="25"/>
      <c r="I36" s="25"/>
      <c r="J36" s="17" t="str">
        <f aca="false">IF(OR(C36="",D36=""),"",(D36-C36)/365.25)</f>
        <v/>
      </c>
      <c r="K36" s="18" t="str">
        <f aca="false">IF(C36="","","T"&amp;ROUNDUP(MONTH(C36)/3,0))</f>
        <v/>
      </c>
      <c r="L36" s="19" t="str">
        <f aca="false">IF(OR(Q36="",E36=""),"",(E36-Q36)/((D36-P36)/365.25))</f>
        <v/>
      </c>
      <c r="M36" s="20" t="str">
        <f aca="false">IF(OR(J36="",E36="",B36=""),"",IF(UPPER(LEFT(B36,1))="F",-7.709133+0.0042232*J36*E36,-7.999994+0.0036124*J36*E36))</f>
        <v/>
      </c>
      <c r="N36" s="19" t="str">
        <f aca="false">IF(M36="","",J36-M36)</f>
        <v/>
      </c>
      <c r="O36" s="18" t="str">
        <f aca="false">IF(M36="","",IF(M36&lt;-1,"Pre-PHV",IF(M36&lt;1,"Circa-PHV","Post-PHV")))</f>
        <v/>
      </c>
      <c r="P36" s="21" t="str">
        <f aca="false">IF(OR(A36="",D36=""),"",_xlfn.MAXIFS($D$4:$D$503,$A$4:$A$503,A36,$D$4:$D$503,"&lt;="&amp;(D36-73)))</f>
        <v/>
      </c>
      <c r="Q36" s="19" t="str">
        <f aca="false">IF(OR(P36="",P36=0),"",SUMIFS($E$4:$E$503,$A$4:$A$503,A36,$D$4:$D$503,P36)/COUNTIFS($A$4:$A$503,A36,$D$4:$D$503,P36))</f>
        <v/>
      </c>
    </row>
    <row r="37" customFormat="false" ht="15" hidden="false" customHeight="false" outlineLevel="0" collapsed="false">
      <c r="A37" s="22"/>
      <c r="B37" s="23"/>
      <c r="C37" s="24"/>
      <c r="D37" s="24"/>
      <c r="E37" s="25"/>
      <c r="F37" s="25"/>
      <c r="G37" s="25"/>
      <c r="H37" s="25"/>
      <c r="I37" s="25"/>
      <c r="J37" s="17" t="str">
        <f aca="false">IF(OR(C37="",D37=""),"",(D37-C37)/365.25)</f>
        <v/>
      </c>
      <c r="K37" s="18" t="str">
        <f aca="false">IF(C37="","","T"&amp;ROUNDUP(MONTH(C37)/3,0))</f>
        <v/>
      </c>
      <c r="L37" s="19" t="str">
        <f aca="false">IF(OR(Q37="",E37=""),"",(E37-Q37)/((D37-P37)/365.25))</f>
        <v/>
      </c>
      <c r="M37" s="20" t="str">
        <f aca="false">IF(OR(J37="",E37="",B37=""),"",IF(UPPER(LEFT(B37,1))="F",-7.709133+0.0042232*J37*E37,-7.999994+0.0036124*J37*E37))</f>
        <v/>
      </c>
      <c r="N37" s="19" t="str">
        <f aca="false">IF(M37="","",J37-M37)</f>
        <v/>
      </c>
      <c r="O37" s="18" t="str">
        <f aca="false">IF(M37="","",IF(M37&lt;-1,"Pre-PHV",IF(M37&lt;1,"Circa-PHV","Post-PHV")))</f>
        <v/>
      </c>
      <c r="P37" s="21" t="str">
        <f aca="false">IF(OR(A37="",D37=""),"",_xlfn.MAXIFS($D$4:$D$503,$A$4:$A$503,A37,$D$4:$D$503,"&lt;="&amp;(D37-73)))</f>
        <v/>
      </c>
      <c r="Q37" s="19" t="str">
        <f aca="false">IF(OR(P37="",P37=0),"",SUMIFS($E$4:$E$503,$A$4:$A$503,A37,$D$4:$D$503,P37)/COUNTIFS($A$4:$A$503,A37,$D$4:$D$503,P37))</f>
        <v/>
      </c>
    </row>
    <row r="38" customFormat="false" ht="15" hidden="false" customHeight="false" outlineLevel="0" collapsed="false">
      <c r="A38" s="22"/>
      <c r="B38" s="23"/>
      <c r="C38" s="24"/>
      <c r="D38" s="24"/>
      <c r="E38" s="25"/>
      <c r="F38" s="25"/>
      <c r="G38" s="25"/>
      <c r="H38" s="25"/>
      <c r="I38" s="25"/>
      <c r="J38" s="17" t="str">
        <f aca="false">IF(OR(C38="",D38=""),"",(D38-C38)/365.25)</f>
        <v/>
      </c>
      <c r="K38" s="18" t="str">
        <f aca="false">IF(C38="","","T"&amp;ROUNDUP(MONTH(C38)/3,0))</f>
        <v/>
      </c>
      <c r="L38" s="19" t="str">
        <f aca="false">IF(OR(Q38="",E38=""),"",(E38-Q38)/((D38-P38)/365.25))</f>
        <v/>
      </c>
      <c r="M38" s="20" t="str">
        <f aca="false">IF(OR(J38="",E38="",B38=""),"",IF(UPPER(LEFT(B38,1))="F",-7.709133+0.0042232*J38*E38,-7.999994+0.0036124*J38*E38))</f>
        <v/>
      </c>
      <c r="N38" s="19" t="str">
        <f aca="false">IF(M38="","",J38-M38)</f>
        <v/>
      </c>
      <c r="O38" s="18" t="str">
        <f aca="false">IF(M38="","",IF(M38&lt;-1,"Pre-PHV",IF(M38&lt;1,"Circa-PHV","Post-PHV")))</f>
        <v/>
      </c>
      <c r="P38" s="21" t="str">
        <f aca="false">IF(OR(A38="",D38=""),"",_xlfn.MAXIFS($D$4:$D$503,$A$4:$A$503,A38,$D$4:$D$503,"&lt;="&amp;(D38-73)))</f>
        <v/>
      </c>
      <c r="Q38" s="19" t="str">
        <f aca="false">IF(OR(P38="",P38=0),"",SUMIFS($E$4:$E$503,$A$4:$A$503,A38,$D$4:$D$503,P38)/COUNTIFS($A$4:$A$503,A38,$D$4:$D$503,P38))</f>
        <v/>
      </c>
    </row>
    <row r="39" customFormat="false" ht="15" hidden="false" customHeight="false" outlineLevel="0" collapsed="false">
      <c r="A39" s="22"/>
      <c r="B39" s="23"/>
      <c r="C39" s="24"/>
      <c r="D39" s="24"/>
      <c r="E39" s="25"/>
      <c r="F39" s="25"/>
      <c r="G39" s="25"/>
      <c r="H39" s="25"/>
      <c r="I39" s="25"/>
      <c r="J39" s="17" t="str">
        <f aca="false">IF(OR(C39="",D39=""),"",(D39-C39)/365.25)</f>
        <v/>
      </c>
      <c r="K39" s="18" t="str">
        <f aca="false">IF(C39="","","T"&amp;ROUNDUP(MONTH(C39)/3,0))</f>
        <v/>
      </c>
      <c r="L39" s="19" t="str">
        <f aca="false">IF(OR(Q39="",E39=""),"",(E39-Q39)/((D39-P39)/365.25))</f>
        <v/>
      </c>
      <c r="M39" s="20" t="str">
        <f aca="false">IF(OR(J39="",E39="",B39=""),"",IF(UPPER(LEFT(B39,1))="F",-7.709133+0.0042232*J39*E39,-7.999994+0.0036124*J39*E39))</f>
        <v/>
      </c>
      <c r="N39" s="19" t="str">
        <f aca="false">IF(M39="","",J39-M39)</f>
        <v/>
      </c>
      <c r="O39" s="18" t="str">
        <f aca="false">IF(M39="","",IF(M39&lt;-1,"Pre-PHV",IF(M39&lt;1,"Circa-PHV","Post-PHV")))</f>
        <v/>
      </c>
      <c r="P39" s="21" t="str">
        <f aca="false">IF(OR(A39="",D39=""),"",_xlfn.MAXIFS($D$4:$D$503,$A$4:$A$503,A39,$D$4:$D$503,"&lt;="&amp;(D39-73)))</f>
        <v/>
      </c>
      <c r="Q39" s="19" t="str">
        <f aca="false">IF(OR(P39="",P39=0),"",SUMIFS($E$4:$E$503,$A$4:$A$503,A39,$D$4:$D$503,P39)/COUNTIFS($A$4:$A$503,A39,$D$4:$D$503,P39))</f>
        <v/>
      </c>
    </row>
    <row r="40" customFormat="false" ht="15" hidden="false" customHeight="false" outlineLevel="0" collapsed="false">
      <c r="A40" s="22"/>
      <c r="B40" s="23"/>
      <c r="C40" s="24"/>
      <c r="D40" s="24"/>
      <c r="E40" s="25"/>
      <c r="F40" s="25"/>
      <c r="G40" s="25"/>
      <c r="H40" s="25"/>
      <c r="I40" s="25"/>
      <c r="J40" s="17" t="str">
        <f aca="false">IF(OR(C40="",D40=""),"",(D40-C40)/365.25)</f>
        <v/>
      </c>
      <c r="K40" s="18" t="str">
        <f aca="false">IF(C40="","","T"&amp;ROUNDUP(MONTH(C40)/3,0))</f>
        <v/>
      </c>
      <c r="L40" s="19" t="str">
        <f aca="false">IF(OR(Q40="",E40=""),"",(E40-Q40)/((D40-P40)/365.25))</f>
        <v/>
      </c>
      <c r="M40" s="20" t="str">
        <f aca="false">IF(OR(J40="",E40="",B40=""),"",IF(UPPER(LEFT(B40,1))="F",-7.709133+0.0042232*J40*E40,-7.999994+0.0036124*J40*E40))</f>
        <v/>
      </c>
      <c r="N40" s="19" t="str">
        <f aca="false">IF(M40="","",J40-M40)</f>
        <v/>
      </c>
      <c r="O40" s="18" t="str">
        <f aca="false">IF(M40="","",IF(M40&lt;-1,"Pre-PHV",IF(M40&lt;1,"Circa-PHV","Post-PHV")))</f>
        <v/>
      </c>
      <c r="P40" s="21" t="str">
        <f aca="false">IF(OR(A40="",D40=""),"",_xlfn.MAXIFS($D$4:$D$503,$A$4:$A$503,A40,$D$4:$D$503,"&lt;="&amp;(D40-73)))</f>
        <v/>
      </c>
      <c r="Q40" s="19" t="str">
        <f aca="false">IF(OR(P40="",P40=0),"",SUMIFS($E$4:$E$503,$A$4:$A$503,A40,$D$4:$D$503,P40)/COUNTIFS($A$4:$A$503,A40,$D$4:$D$503,P40))</f>
        <v/>
      </c>
    </row>
    <row r="41" customFormat="false" ht="15" hidden="false" customHeight="false" outlineLevel="0" collapsed="false">
      <c r="A41" s="22"/>
      <c r="B41" s="23"/>
      <c r="C41" s="24"/>
      <c r="D41" s="24"/>
      <c r="E41" s="25"/>
      <c r="F41" s="25"/>
      <c r="G41" s="25"/>
      <c r="H41" s="25"/>
      <c r="I41" s="25"/>
      <c r="J41" s="17" t="str">
        <f aca="false">IF(OR(C41="",D41=""),"",(D41-C41)/365.25)</f>
        <v/>
      </c>
      <c r="K41" s="18" t="str">
        <f aca="false">IF(C41="","","T"&amp;ROUNDUP(MONTH(C41)/3,0))</f>
        <v/>
      </c>
      <c r="L41" s="19" t="str">
        <f aca="false">IF(OR(Q41="",E41=""),"",(E41-Q41)/((D41-P41)/365.25))</f>
        <v/>
      </c>
      <c r="M41" s="20" t="str">
        <f aca="false">IF(OR(J41="",E41="",B41=""),"",IF(UPPER(LEFT(B41,1))="F",-7.709133+0.0042232*J41*E41,-7.999994+0.0036124*J41*E41))</f>
        <v/>
      </c>
      <c r="N41" s="19" t="str">
        <f aca="false">IF(M41="","",J41-M41)</f>
        <v/>
      </c>
      <c r="O41" s="18" t="str">
        <f aca="false">IF(M41="","",IF(M41&lt;-1,"Pre-PHV",IF(M41&lt;1,"Circa-PHV","Post-PHV")))</f>
        <v/>
      </c>
      <c r="P41" s="21" t="str">
        <f aca="false">IF(OR(A41="",D41=""),"",_xlfn.MAXIFS($D$4:$D$503,$A$4:$A$503,A41,$D$4:$D$503,"&lt;="&amp;(D41-73)))</f>
        <v/>
      </c>
      <c r="Q41" s="19" t="str">
        <f aca="false">IF(OR(P41="",P41=0),"",SUMIFS($E$4:$E$503,$A$4:$A$503,A41,$D$4:$D$503,P41)/COUNTIFS($A$4:$A$503,A41,$D$4:$D$503,P41))</f>
        <v/>
      </c>
    </row>
    <row r="42" customFormat="false" ht="15" hidden="false" customHeight="false" outlineLevel="0" collapsed="false">
      <c r="A42" s="22"/>
      <c r="B42" s="23"/>
      <c r="C42" s="24"/>
      <c r="D42" s="24"/>
      <c r="E42" s="25"/>
      <c r="F42" s="25"/>
      <c r="G42" s="25"/>
      <c r="H42" s="25"/>
      <c r="I42" s="25"/>
      <c r="J42" s="17" t="str">
        <f aca="false">IF(OR(C42="",D42=""),"",(D42-C42)/365.25)</f>
        <v/>
      </c>
      <c r="K42" s="18" t="str">
        <f aca="false">IF(C42="","","T"&amp;ROUNDUP(MONTH(C42)/3,0))</f>
        <v/>
      </c>
      <c r="L42" s="19" t="str">
        <f aca="false">IF(OR(Q42="",E42=""),"",(E42-Q42)/((D42-P42)/365.25))</f>
        <v/>
      </c>
      <c r="M42" s="20" t="str">
        <f aca="false">IF(OR(J42="",E42="",B42=""),"",IF(UPPER(LEFT(B42,1))="F",-7.709133+0.0042232*J42*E42,-7.999994+0.0036124*J42*E42))</f>
        <v/>
      </c>
      <c r="N42" s="19" t="str">
        <f aca="false">IF(M42="","",J42-M42)</f>
        <v/>
      </c>
      <c r="O42" s="18" t="str">
        <f aca="false">IF(M42="","",IF(M42&lt;-1,"Pre-PHV",IF(M42&lt;1,"Circa-PHV","Post-PHV")))</f>
        <v/>
      </c>
      <c r="P42" s="21" t="str">
        <f aca="false">IF(OR(A42="",D42=""),"",_xlfn.MAXIFS($D$4:$D$503,$A$4:$A$503,A42,$D$4:$D$503,"&lt;="&amp;(D42-73)))</f>
        <v/>
      </c>
      <c r="Q42" s="19" t="str">
        <f aca="false">IF(OR(P42="",P42=0),"",SUMIFS($E$4:$E$503,$A$4:$A$503,A42,$D$4:$D$503,P42)/COUNTIFS($A$4:$A$503,A42,$D$4:$D$503,P42))</f>
        <v/>
      </c>
    </row>
    <row r="43" customFormat="false" ht="15" hidden="false" customHeight="false" outlineLevel="0" collapsed="false">
      <c r="A43" s="22"/>
      <c r="B43" s="23"/>
      <c r="C43" s="24"/>
      <c r="D43" s="24"/>
      <c r="E43" s="25"/>
      <c r="F43" s="25"/>
      <c r="G43" s="25"/>
      <c r="H43" s="25"/>
      <c r="I43" s="25"/>
      <c r="J43" s="17" t="str">
        <f aca="false">IF(OR(C43="",D43=""),"",(D43-C43)/365.25)</f>
        <v/>
      </c>
      <c r="K43" s="18" t="str">
        <f aca="false">IF(C43="","","T"&amp;ROUNDUP(MONTH(C43)/3,0))</f>
        <v/>
      </c>
      <c r="L43" s="19" t="str">
        <f aca="false">IF(OR(Q43="",E43=""),"",(E43-Q43)/((D43-P43)/365.25))</f>
        <v/>
      </c>
      <c r="M43" s="20" t="str">
        <f aca="false">IF(OR(J43="",E43="",B43=""),"",IF(UPPER(LEFT(B43,1))="F",-7.709133+0.0042232*J43*E43,-7.999994+0.0036124*J43*E43))</f>
        <v/>
      </c>
      <c r="N43" s="19" t="str">
        <f aca="false">IF(M43="","",J43-M43)</f>
        <v/>
      </c>
      <c r="O43" s="18" t="str">
        <f aca="false">IF(M43="","",IF(M43&lt;-1,"Pre-PHV",IF(M43&lt;1,"Circa-PHV","Post-PHV")))</f>
        <v/>
      </c>
      <c r="P43" s="21" t="str">
        <f aca="false">IF(OR(A43="",D43=""),"",_xlfn.MAXIFS($D$4:$D$503,$A$4:$A$503,A43,$D$4:$D$503,"&lt;="&amp;(D43-73)))</f>
        <v/>
      </c>
      <c r="Q43" s="19" t="str">
        <f aca="false">IF(OR(P43="",P43=0),"",SUMIFS($E$4:$E$503,$A$4:$A$503,A43,$D$4:$D$503,P43)/COUNTIFS($A$4:$A$503,A43,$D$4:$D$503,P43))</f>
        <v/>
      </c>
    </row>
    <row r="44" customFormat="false" ht="15" hidden="false" customHeight="false" outlineLevel="0" collapsed="false">
      <c r="A44" s="22"/>
      <c r="B44" s="23"/>
      <c r="C44" s="24"/>
      <c r="D44" s="24"/>
      <c r="E44" s="25"/>
      <c r="F44" s="25"/>
      <c r="G44" s="25"/>
      <c r="H44" s="25"/>
      <c r="I44" s="25"/>
      <c r="J44" s="17" t="str">
        <f aca="false">IF(OR(C44="",D44=""),"",(D44-C44)/365.25)</f>
        <v/>
      </c>
      <c r="K44" s="18" t="str">
        <f aca="false">IF(C44="","","T"&amp;ROUNDUP(MONTH(C44)/3,0))</f>
        <v/>
      </c>
      <c r="L44" s="19" t="str">
        <f aca="false">IF(OR(Q44="",E44=""),"",(E44-Q44)/((D44-P44)/365.25))</f>
        <v/>
      </c>
      <c r="M44" s="20" t="str">
        <f aca="false">IF(OR(J44="",E44="",B44=""),"",IF(UPPER(LEFT(B44,1))="F",-7.709133+0.0042232*J44*E44,-7.999994+0.0036124*J44*E44))</f>
        <v/>
      </c>
      <c r="N44" s="19" t="str">
        <f aca="false">IF(M44="","",J44-M44)</f>
        <v/>
      </c>
      <c r="O44" s="18" t="str">
        <f aca="false">IF(M44="","",IF(M44&lt;-1,"Pre-PHV",IF(M44&lt;1,"Circa-PHV","Post-PHV")))</f>
        <v/>
      </c>
      <c r="P44" s="21" t="str">
        <f aca="false">IF(OR(A44="",D44=""),"",_xlfn.MAXIFS($D$4:$D$503,$A$4:$A$503,A44,$D$4:$D$503,"&lt;="&amp;(D44-73)))</f>
        <v/>
      </c>
      <c r="Q44" s="19" t="str">
        <f aca="false">IF(OR(P44="",P44=0),"",SUMIFS($E$4:$E$503,$A$4:$A$503,A44,$D$4:$D$503,P44)/COUNTIFS($A$4:$A$503,A44,$D$4:$D$503,P44))</f>
        <v/>
      </c>
    </row>
    <row r="45" customFormat="false" ht="15" hidden="false" customHeight="false" outlineLevel="0" collapsed="false">
      <c r="A45" s="22"/>
      <c r="B45" s="23"/>
      <c r="C45" s="24"/>
      <c r="D45" s="24"/>
      <c r="E45" s="25"/>
      <c r="F45" s="25"/>
      <c r="G45" s="25"/>
      <c r="H45" s="25"/>
      <c r="I45" s="25"/>
      <c r="J45" s="17" t="str">
        <f aca="false">IF(OR(C45="",D45=""),"",(D45-C45)/365.25)</f>
        <v/>
      </c>
      <c r="K45" s="18" t="str">
        <f aca="false">IF(C45="","","T"&amp;ROUNDUP(MONTH(C45)/3,0))</f>
        <v/>
      </c>
      <c r="L45" s="19" t="str">
        <f aca="false">IF(OR(Q45="",E45=""),"",(E45-Q45)/((D45-P45)/365.25))</f>
        <v/>
      </c>
      <c r="M45" s="20" t="str">
        <f aca="false">IF(OR(J45="",E45="",B45=""),"",IF(UPPER(LEFT(B45,1))="F",-7.709133+0.0042232*J45*E45,-7.999994+0.0036124*J45*E45))</f>
        <v/>
      </c>
      <c r="N45" s="19" t="str">
        <f aca="false">IF(M45="","",J45-M45)</f>
        <v/>
      </c>
      <c r="O45" s="18" t="str">
        <f aca="false">IF(M45="","",IF(M45&lt;-1,"Pre-PHV",IF(M45&lt;1,"Circa-PHV","Post-PHV")))</f>
        <v/>
      </c>
      <c r="P45" s="21" t="str">
        <f aca="false">IF(OR(A45="",D45=""),"",_xlfn.MAXIFS($D$4:$D$503,$A$4:$A$503,A45,$D$4:$D$503,"&lt;="&amp;(D45-73)))</f>
        <v/>
      </c>
      <c r="Q45" s="19" t="str">
        <f aca="false">IF(OR(P45="",P45=0),"",SUMIFS($E$4:$E$503,$A$4:$A$503,A45,$D$4:$D$503,P45)/COUNTIFS($A$4:$A$503,A45,$D$4:$D$503,P45))</f>
        <v/>
      </c>
    </row>
    <row r="46" customFormat="false" ht="15" hidden="false" customHeight="false" outlineLevel="0" collapsed="false">
      <c r="A46" s="22"/>
      <c r="B46" s="23"/>
      <c r="C46" s="24"/>
      <c r="D46" s="24"/>
      <c r="E46" s="25"/>
      <c r="F46" s="25"/>
      <c r="G46" s="25"/>
      <c r="H46" s="25"/>
      <c r="I46" s="25"/>
      <c r="J46" s="17" t="str">
        <f aca="false">IF(OR(C46="",D46=""),"",(D46-C46)/365.25)</f>
        <v/>
      </c>
      <c r="K46" s="18" t="str">
        <f aca="false">IF(C46="","","T"&amp;ROUNDUP(MONTH(C46)/3,0))</f>
        <v/>
      </c>
      <c r="L46" s="19" t="str">
        <f aca="false">IF(OR(Q46="",E46=""),"",(E46-Q46)/((D46-P46)/365.25))</f>
        <v/>
      </c>
      <c r="M46" s="20" t="str">
        <f aca="false">IF(OR(J46="",E46="",B46=""),"",IF(UPPER(LEFT(B46,1))="F",-7.709133+0.0042232*J46*E46,-7.999994+0.0036124*J46*E46))</f>
        <v/>
      </c>
      <c r="N46" s="19" t="str">
        <f aca="false">IF(M46="","",J46-M46)</f>
        <v/>
      </c>
      <c r="O46" s="18" t="str">
        <f aca="false">IF(M46="","",IF(M46&lt;-1,"Pre-PHV",IF(M46&lt;1,"Circa-PHV","Post-PHV")))</f>
        <v/>
      </c>
      <c r="P46" s="21" t="str">
        <f aca="false">IF(OR(A46="",D46=""),"",_xlfn.MAXIFS($D$4:$D$503,$A$4:$A$503,A46,$D$4:$D$503,"&lt;="&amp;(D46-73)))</f>
        <v/>
      </c>
      <c r="Q46" s="19" t="str">
        <f aca="false">IF(OR(P46="",P46=0),"",SUMIFS($E$4:$E$503,$A$4:$A$503,A46,$D$4:$D$503,P46)/COUNTIFS($A$4:$A$503,A46,$D$4:$D$503,P46))</f>
        <v/>
      </c>
    </row>
    <row r="47" customFormat="false" ht="15" hidden="false" customHeight="false" outlineLevel="0" collapsed="false">
      <c r="A47" s="22"/>
      <c r="B47" s="23"/>
      <c r="C47" s="24"/>
      <c r="D47" s="24"/>
      <c r="E47" s="25"/>
      <c r="F47" s="25"/>
      <c r="G47" s="25"/>
      <c r="H47" s="25"/>
      <c r="I47" s="25"/>
      <c r="J47" s="17" t="str">
        <f aca="false">IF(OR(C47="",D47=""),"",(D47-C47)/365.25)</f>
        <v/>
      </c>
      <c r="K47" s="18" t="str">
        <f aca="false">IF(C47="","","T"&amp;ROUNDUP(MONTH(C47)/3,0))</f>
        <v/>
      </c>
      <c r="L47" s="19" t="str">
        <f aca="false">IF(OR(Q47="",E47=""),"",(E47-Q47)/((D47-P47)/365.25))</f>
        <v/>
      </c>
      <c r="M47" s="20" t="str">
        <f aca="false">IF(OR(J47="",E47="",B47=""),"",IF(UPPER(LEFT(B47,1))="F",-7.709133+0.0042232*J47*E47,-7.999994+0.0036124*J47*E47))</f>
        <v/>
      </c>
      <c r="N47" s="19" t="str">
        <f aca="false">IF(M47="","",J47-M47)</f>
        <v/>
      </c>
      <c r="O47" s="18" t="str">
        <f aca="false">IF(M47="","",IF(M47&lt;-1,"Pre-PHV",IF(M47&lt;1,"Circa-PHV","Post-PHV")))</f>
        <v/>
      </c>
      <c r="P47" s="21" t="str">
        <f aca="false">IF(OR(A47="",D47=""),"",_xlfn.MAXIFS($D$4:$D$503,$A$4:$A$503,A47,$D$4:$D$503,"&lt;="&amp;(D47-73)))</f>
        <v/>
      </c>
      <c r="Q47" s="19" t="str">
        <f aca="false">IF(OR(P47="",P47=0),"",SUMIFS($E$4:$E$503,$A$4:$A$503,A47,$D$4:$D$503,P47)/COUNTIFS($A$4:$A$503,A47,$D$4:$D$503,P47))</f>
        <v/>
      </c>
    </row>
    <row r="48" customFormat="false" ht="15" hidden="false" customHeight="false" outlineLevel="0" collapsed="false">
      <c r="A48" s="22"/>
      <c r="B48" s="23"/>
      <c r="C48" s="24"/>
      <c r="D48" s="24"/>
      <c r="E48" s="25"/>
      <c r="F48" s="25"/>
      <c r="G48" s="25"/>
      <c r="H48" s="25"/>
      <c r="I48" s="25"/>
      <c r="J48" s="17" t="str">
        <f aca="false">IF(OR(C48="",D48=""),"",(D48-C48)/365.25)</f>
        <v/>
      </c>
      <c r="K48" s="18" t="str">
        <f aca="false">IF(C48="","","T"&amp;ROUNDUP(MONTH(C48)/3,0))</f>
        <v/>
      </c>
      <c r="L48" s="19" t="str">
        <f aca="false">IF(OR(Q48="",E48=""),"",(E48-Q48)/((D48-P48)/365.25))</f>
        <v/>
      </c>
      <c r="M48" s="20" t="str">
        <f aca="false">IF(OR(J48="",E48="",B48=""),"",IF(UPPER(LEFT(B48,1))="F",-7.709133+0.0042232*J48*E48,-7.999994+0.0036124*J48*E48))</f>
        <v/>
      </c>
      <c r="N48" s="19" t="str">
        <f aca="false">IF(M48="","",J48-M48)</f>
        <v/>
      </c>
      <c r="O48" s="18" t="str">
        <f aca="false">IF(M48="","",IF(M48&lt;-1,"Pre-PHV",IF(M48&lt;1,"Circa-PHV","Post-PHV")))</f>
        <v/>
      </c>
      <c r="P48" s="21" t="str">
        <f aca="false">IF(OR(A48="",D48=""),"",_xlfn.MAXIFS($D$4:$D$503,$A$4:$A$503,A48,$D$4:$D$503,"&lt;="&amp;(D48-73)))</f>
        <v/>
      </c>
      <c r="Q48" s="19" t="str">
        <f aca="false">IF(OR(P48="",P48=0),"",SUMIFS($E$4:$E$503,$A$4:$A$503,A48,$D$4:$D$503,P48)/COUNTIFS($A$4:$A$503,A48,$D$4:$D$503,P48))</f>
        <v/>
      </c>
    </row>
    <row r="49" customFormat="false" ht="15" hidden="false" customHeight="false" outlineLevel="0" collapsed="false">
      <c r="A49" s="22"/>
      <c r="B49" s="23"/>
      <c r="C49" s="24"/>
      <c r="D49" s="24"/>
      <c r="E49" s="25"/>
      <c r="F49" s="25"/>
      <c r="G49" s="25"/>
      <c r="H49" s="25"/>
      <c r="I49" s="25"/>
      <c r="J49" s="17" t="str">
        <f aca="false">IF(OR(C49="",D49=""),"",(D49-C49)/365.25)</f>
        <v/>
      </c>
      <c r="K49" s="18" t="str">
        <f aca="false">IF(C49="","","T"&amp;ROUNDUP(MONTH(C49)/3,0))</f>
        <v/>
      </c>
      <c r="L49" s="19" t="str">
        <f aca="false">IF(OR(Q49="",E49=""),"",(E49-Q49)/((D49-P49)/365.25))</f>
        <v/>
      </c>
      <c r="M49" s="20" t="str">
        <f aca="false">IF(OR(J49="",E49="",B49=""),"",IF(UPPER(LEFT(B49,1))="F",-7.709133+0.0042232*J49*E49,-7.999994+0.0036124*J49*E49))</f>
        <v/>
      </c>
      <c r="N49" s="19" t="str">
        <f aca="false">IF(M49="","",J49-M49)</f>
        <v/>
      </c>
      <c r="O49" s="18" t="str">
        <f aca="false">IF(M49="","",IF(M49&lt;-1,"Pre-PHV",IF(M49&lt;1,"Circa-PHV","Post-PHV")))</f>
        <v/>
      </c>
      <c r="P49" s="21" t="str">
        <f aca="false">IF(OR(A49="",D49=""),"",_xlfn.MAXIFS($D$4:$D$503,$A$4:$A$503,A49,$D$4:$D$503,"&lt;="&amp;(D49-73)))</f>
        <v/>
      </c>
      <c r="Q49" s="19" t="str">
        <f aca="false">IF(OR(P49="",P49=0),"",SUMIFS($E$4:$E$503,$A$4:$A$503,A49,$D$4:$D$503,P49)/COUNTIFS($A$4:$A$503,A49,$D$4:$D$503,P49))</f>
        <v/>
      </c>
    </row>
    <row r="50" customFormat="false" ht="15" hidden="false" customHeight="false" outlineLevel="0" collapsed="false">
      <c r="A50" s="22"/>
      <c r="B50" s="23"/>
      <c r="C50" s="24"/>
      <c r="D50" s="24"/>
      <c r="E50" s="25"/>
      <c r="F50" s="25"/>
      <c r="G50" s="25"/>
      <c r="H50" s="25"/>
      <c r="I50" s="25"/>
      <c r="J50" s="17" t="str">
        <f aca="false">IF(OR(C50="",D50=""),"",(D50-C50)/365.25)</f>
        <v/>
      </c>
      <c r="K50" s="18" t="str">
        <f aca="false">IF(C50="","","T"&amp;ROUNDUP(MONTH(C50)/3,0))</f>
        <v/>
      </c>
      <c r="L50" s="19" t="str">
        <f aca="false">IF(OR(Q50="",E50=""),"",(E50-Q50)/((D50-P50)/365.25))</f>
        <v/>
      </c>
      <c r="M50" s="20" t="str">
        <f aca="false">IF(OR(J50="",E50="",B50=""),"",IF(UPPER(LEFT(B50,1))="F",-7.709133+0.0042232*J50*E50,-7.999994+0.0036124*J50*E50))</f>
        <v/>
      </c>
      <c r="N50" s="19" t="str">
        <f aca="false">IF(M50="","",J50-M50)</f>
        <v/>
      </c>
      <c r="O50" s="18" t="str">
        <f aca="false">IF(M50="","",IF(M50&lt;-1,"Pre-PHV",IF(M50&lt;1,"Circa-PHV","Post-PHV")))</f>
        <v/>
      </c>
      <c r="P50" s="21" t="str">
        <f aca="false">IF(OR(A50="",D50=""),"",_xlfn.MAXIFS($D$4:$D$503,$A$4:$A$503,A50,$D$4:$D$503,"&lt;="&amp;(D50-73)))</f>
        <v/>
      </c>
      <c r="Q50" s="19" t="str">
        <f aca="false">IF(OR(P50="",P50=0),"",SUMIFS($E$4:$E$503,$A$4:$A$503,A50,$D$4:$D$503,P50)/COUNTIFS($A$4:$A$503,A50,$D$4:$D$503,P50))</f>
        <v/>
      </c>
    </row>
    <row r="51" customFormat="false" ht="15" hidden="false" customHeight="false" outlineLevel="0" collapsed="false">
      <c r="A51" s="22"/>
      <c r="B51" s="23"/>
      <c r="C51" s="24"/>
      <c r="D51" s="24"/>
      <c r="E51" s="25"/>
      <c r="F51" s="25"/>
      <c r="G51" s="25"/>
      <c r="H51" s="25"/>
      <c r="I51" s="25"/>
      <c r="J51" s="17" t="str">
        <f aca="false">IF(OR(C51="",D51=""),"",(D51-C51)/365.25)</f>
        <v/>
      </c>
      <c r="K51" s="18" t="str">
        <f aca="false">IF(C51="","","T"&amp;ROUNDUP(MONTH(C51)/3,0))</f>
        <v/>
      </c>
      <c r="L51" s="19" t="str">
        <f aca="false">IF(OR(Q51="",E51=""),"",(E51-Q51)/((D51-P51)/365.25))</f>
        <v/>
      </c>
      <c r="M51" s="20" t="str">
        <f aca="false">IF(OR(J51="",E51="",B51=""),"",IF(UPPER(LEFT(B51,1))="F",-7.709133+0.0042232*J51*E51,-7.999994+0.0036124*J51*E51))</f>
        <v/>
      </c>
      <c r="N51" s="19" t="str">
        <f aca="false">IF(M51="","",J51-M51)</f>
        <v/>
      </c>
      <c r="O51" s="18" t="str">
        <f aca="false">IF(M51="","",IF(M51&lt;-1,"Pre-PHV",IF(M51&lt;1,"Circa-PHV","Post-PHV")))</f>
        <v/>
      </c>
      <c r="P51" s="21" t="str">
        <f aca="false">IF(OR(A51="",D51=""),"",_xlfn.MAXIFS($D$4:$D$503,$A$4:$A$503,A51,$D$4:$D$503,"&lt;="&amp;(D51-73)))</f>
        <v/>
      </c>
      <c r="Q51" s="19" t="str">
        <f aca="false">IF(OR(P51="",P51=0),"",SUMIFS($E$4:$E$503,$A$4:$A$503,A51,$D$4:$D$503,P51)/COUNTIFS($A$4:$A$503,A51,$D$4:$D$503,P51))</f>
        <v/>
      </c>
    </row>
    <row r="52" customFormat="false" ht="15" hidden="false" customHeight="false" outlineLevel="0" collapsed="false">
      <c r="A52" s="22"/>
      <c r="B52" s="23"/>
      <c r="C52" s="24"/>
      <c r="D52" s="24"/>
      <c r="E52" s="25"/>
      <c r="F52" s="25"/>
      <c r="G52" s="25"/>
      <c r="H52" s="25"/>
      <c r="I52" s="25"/>
      <c r="J52" s="17" t="str">
        <f aca="false">IF(OR(C52="",D52=""),"",(D52-C52)/365.25)</f>
        <v/>
      </c>
      <c r="K52" s="18" t="str">
        <f aca="false">IF(C52="","","T"&amp;ROUNDUP(MONTH(C52)/3,0))</f>
        <v/>
      </c>
      <c r="L52" s="19" t="str">
        <f aca="false">IF(OR(Q52="",E52=""),"",(E52-Q52)/((D52-P52)/365.25))</f>
        <v/>
      </c>
      <c r="M52" s="20" t="str">
        <f aca="false">IF(OR(J52="",E52="",B52=""),"",IF(UPPER(LEFT(B52,1))="F",-7.709133+0.0042232*J52*E52,-7.999994+0.0036124*J52*E52))</f>
        <v/>
      </c>
      <c r="N52" s="19" t="str">
        <f aca="false">IF(M52="","",J52-M52)</f>
        <v/>
      </c>
      <c r="O52" s="18" t="str">
        <f aca="false">IF(M52="","",IF(M52&lt;-1,"Pre-PHV",IF(M52&lt;1,"Circa-PHV","Post-PHV")))</f>
        <v/>
      </c>
      <c r="P52" s="21" t="str">
        <f aca="false">IF(OR(A52="",D52=""),"",_xlfn.MAXIFS($D$4:$D$503,$A$4:$A$503,A52,$D$4:$D$503,"&lt;="&amp;(D52-73)))</f>
        <v/>
      </c>
      <c r="Q52" s="19" t="str">
        <f aca="false">IF(OR(P52="",P52=0),"",SUMIFS($E$4:$E$503,$A$4:$A$503,A52,$D$4:$D$503,P52)/COUNTIFS($A$4:$A$503,A52,$D$4:$D$503,P52))</f>
        <v/>
      </c>
    </row>
    <row r="53" customFormat="false" ht="15" hidden="false" customHeight="false" outlineLevel="0" collapsed="false">
      <c r="A53" s="22"/>
      <c r="B53" s="23"/>
      <c r="C53" s="24"/>
      <c r="D53" s="24"/>
      <c r="E53" s="25"/>
      <c r="F53" s="25"/>
      <c r="G53" s="25"/>
      <c r="H53" s="25"/>
      <c r="I53" s="25"/>
      <c r="J53" s="17" t="str">
        <f aca="false">IF(OR(C53="",D53=""),"",(D53-C53)/365.25)</f>
        <v/>
      </c>
      <c r="K53" s="18" t="str">
        <f aca="false">IF(C53="","","T"&amp;ROUNDUP(MONTH(C53)/3,0))</f>
        <v/>
      </c>
      <c r="L53" s="19" t="str">
        <f aca="false">IF(OR(Q53="",E53=""),"",(E53-Q53)/((D53-P53)/365.25))</f>
        <v/>
      </c>
      <c r="M53" s="20" t="str">
        <f aca="false">IF(OR(J53="",E53="",B53=""),"",IF(UPPER(LEFT(B53,1))="F",-7.709133+0.0042232*J53*E53,-7.999994+0.0036124*J53*E53))</f>
        <v/>
      </c>
      <c r="N53" s="19" t="str">
        <f aca="false">IF(M53="","",J53-M53)</f>
        <v/>
      </c>
      <c r="O53" s="18" t="str">
        <f aca="false">IF(M53="","",IF(M53&lt;-1,"Pre-PHV",IF(M53&lt;1,"Circa-PHV","Post-PHV")))</f>
        <v/>
      </c>
      <c r="P53" s="21" t="str">
        <f aca="false">IF(OR(A53="",D53=""),"",_xlfn.MAXIFS($D$4:$D$503,$A$4:$A$503,A53,$D$4:$D$503,"&lt;="&amp;(D53-73)))</f>
        <v/>
      </c>
      <c r="Q53" s="19" t="str">
        <f aca="false">IF(OR(P53="",P53=0),"",SUMIFS($E$4:$E$503,$A$4:$A$503,A53,$D$4:$D$503,P53)/COUNTIFS($A$4:$A$503,A53,$D$4:$D$503,P53))</f>
        <v/>
      </c>
    </row>
    <row r="54" customFormat="false" ht="15" hidden="false" customHeight="false" outlineLevel="0" collapsed="false">
      <c r="A54" s="22"/>
      <c r="B54" s="23"/>
      <c r="C54" s="24"/>
      <c r="D54" s="24"/>
      <c r="E54" s="25"/>
      <c r="F54" s="25"/>
      <c r="G54" s="25"/>
      <c r="H54" s="25"/>
      <c r="I54" s="25"/>
      <c r="J54" s="17" t="str">
        <f aca="false">IF(OR(C54="",D54=""),"",(D54-C54)/365.25)</f>
        <v/>
      </c>
      <c r="K54" s="18" t="str">
        <f aca="false">IF(C54="","","T"&amp;ROUNDUP(MONTH(C54)/3,0))</f>
        <v/>
      </c>
      <c r="L54" s="19" t="str">
        <f aca="false">IF(OR(Q54="",E54=""),"",(E54-Q54)/((D54-P54)/365.25))</f>
        <v/>
      </c>
      <c r="M54" s="20" t="str">
        <f aca="false">IF(OR(J54="",E54="",B54=""),"",IF(UPPER(LEFT(B54,1))="F",-7.709133+0.0042232*J54*E54,-7.999994+0.0036124*J54*E54))</f>
        <v/>
      </c>
      <c r="N54" s="19" t="str">
        <f aca="false">IF(M54="","",J54-M54)</f>
        <v/>
      </c>
      <c r="O54" s="18" t="str">
        <f aca="false">IF(M54="","",IF(M54&lt;-1,"Pre-PHV",IF(M54&lt;1,"Circa-PHV","Post-PHV")))</f>
        <v/>
      </c>
      <c r="P54" s="21" t="str">
        <f aca="false">IF(OR(A54="",D54=""),"",_xlfn.MAXIFS($D$4:$D$503,$A$4:$A$503,A54,$D$4:$D$503,"&lt;="&amp;(D54-73)))</f>
        <v/>
      </c>
      <c r="Q54" s="19" t="str">
        <f aca="false">IF(OR(P54="",P54=0),"",SUMIFS($E$4:$E$503,$A$4:$A$503,A54,$D$4:$D$503,P54)/COUNTIFS($A$4:$A$503,A54,$D$4:$D$503,P54))</f>
        <v/>
      </c>
    </row>
    <row r="55" customFormat="false" ht="15" hidden="false" customHeight="false" outlineLevel="0" collapsed="false">
      <c r="A55" s="22"/>
      <c r="B55" s="23"/>
      <c r="C55" s="24"/>
      <c r="D55" s="24"/>
      <c r="E55" s="25"/>
      <c r="F55" s="25"/>
      <c r="G55" s="25"/>
      <c r="H55" s="25"/>
      <c r="I55" s="25"/>
      <c r="J55" s="17" t="str">
        <f aca="false">IF(OR(C55="",D55=""),"",(D55-C55)/365.25)</f>
        <v/>
      </c>
      <c r="K55" s="18" t="str">
        <f aca="false">IF(C55="","","T"&amp;ROUNDUP(MONTH(C55)/3,0))</f>
        <v/>
      </c>
      <c r="L55" s="19" t="str">
        <f aca="false">IF(OR(Q55="",E55=""),"",(E55-Q55)/((D55-P55)/365.25))</f>
        <v/>
      </c>
      <c r="M55" s="20" t="str">
        <f aca="false">IF(OR(J55="",E55="",B55=""),"",IF(UPPER(LEFT(B55,1))="F",-7.709133+0.0042232*J55*E55,-7.999994+0.0036124*J55*E55))</f>
        <v/>
      </c>
      <c r="N55" s="19" t="str">
        <f aca="false">IF(M55="","",J55-M55)</f>
        <v/>
      </c>
      <c r="O55" s="18" t="str">
        <f aca="false">IF(M55="","",IF(M55&lt;-1,"Pre-PHV",IF(M55&lt;1,"Circa-PHV","Post-PHV")))</f>
        <v/>
      </c>
      <c r="P55" s="21" t="str">
        <f aca="false">IF(OR(A55="",D55=""),"",_xlfn.MAXIFS($D$4:$D$503,$A$4:$A$503,A55,$D$4:$D$503,"&lt;="&amp;(D55-73)))</f>
        <v/>
      </c>
      <c r="Q55" s="19" t="str">
        <f aca="false">IF(OR(P55="",P55=0),"",SUMIFS($E$4:$E$503,$A$4:$A$503,A55,$D$4:$D$503,P55)/COUNTIFS($A$4:$A$503,A55,$D$4:$D$503,P55))</f>
        <v/>
      </c>
    </row>
    <row r="56" customFormat="false" ht="15" hidden="false" customHeight="false" outlineLevel="0" collapsed="false">
      <c r="A56" s="22"/>
      <c r="B56" s="23"/>
      <c r="C56" s="24"/>
      <c r="D56" s="24"/>
      <c r="E56" s="25"/>
      <c r="F56" s="25"/>
      <c r="G56" s="25"/>
      <c r="H56" s="25"/>
      <c r="I56" s="25"/>
      <c r="J56" s="17" t="str">
        <f aca="false">IF(OR(C56="",D56=""),"",(D56-C56)/365.25)</f>
        <v/>
      </c>
      <c r="K56" s="18" t="str">
        <f aca="false">IF(C56="","","T"&amp;ROUNDUP(MONTH(C56)/3,0))</f>
        <v/>
      </c>
      <c r="L56" s="19" t="str">
        <f aca="false">IF(OR(Q56="",E56=""),"",(E56-Q56)/((D56-P56)/365.25))</f>
        <v/>
      </c>
      <c r="M56" s="20" t="str">
        <f aca="false">IF(OR(J56="",E56="",B56=""),"",IF(UPPER(LEFT(B56,1))="F",-7.709133+0.0042232*J56*E56,-7.999994+0.0036124*J56*E56))</f>
        <v/>
      </c>
      <c r="N56" s="19" t="str">
        <f aca="false">IF(M56="","",J56-M56)</f>
        <v/>
      </c>
      <c r="O56" s="18" t="str">
        <f aca="false">IF(M56="","",IF(M56&lt;-1,"Pre-PHV",IF(M56&lt;1,"Circa-PHV","Post-PHV")))</f>
        <v/>
      </c>
      <c r="P56" s="21" t="str">
        <f aca="false">IF(OR(A56="",D56=""),"",_xlfn.MAXIFS($D$4:$D$503,$A$4:$A$503,A56,$D$4:$D$503,"&lt;="&amp;(D56-73)))</f>
        <v/>
      </c>
      <c r="Q56" s="19" t="str">
        <f aca="false">IF(OR(P56="",P56=0),"",SUMIFS($E$4:$E$503,$A$4:$A$503,A56,$D$4:$D$503,P56)/COUNTIFS($A$4:$A$503,A56,$D$4:$D$503,P56))</f>
        <v/>
      </c>
    </row>
    <row r="57" customFormat="false" ht="15" hidden="false" customHeight="false" outlineLevel="0" collapsed="false">
      <c r="A57" s="22"/>
      <c r="B57" s="23"/>
      <c r="C57" s="24"/>
      <c r="D57" s="24"/>
      <c r="E57" s="25"/>
      <c r="F57" s="25"/>
      <c r="G57" s="25"/>
      <c r="H57" s="25"/>
      <c r="I57" s="25"/>
      <c r="J57" s="17" t="str">
        <f aca="false">IF(OR(C57="",D57=""),"",(D57-C57)/365.25)</f>
        <v/>
      </c>
      <c r="K57" s="18" t="str">
        <f aca="false">IF(C57="","","T"&amp;ROUNDUP(MONTH(C57)/3,0))</f>
        <v/>
      </c>
      <c r="L57" s="19" t="str">
        <f aca="false">IF(OR(Q57="",E57=""),"",(E57-Q57)/((D57-P57)/365.25))</f>
        <v/>
      </c>
      <c r="M57" s="20" t="str">
        <f aca="false">IF(OR(J57="",E57="",B57=""),"",IF(UPPER(LEFT(B57,1))="F",-7.709133+0.0042232*J57*E57,-7.999994+0.0036124*J57*E57))</f>
        <v/>
      </c>
      <c r="N57" s="19" t="str">
        <f aca="false">IF(M57="","",J57-M57)</f>
        <v/>
      </c>
      <c r="O57" s="18" t="str">
        <f aca="false">IF(M57="","",IF(M57&lt;-1,"Pre-PHV",IF(M57&lt;1,"Circa-PHV","Post-PHV")))</f>
        <v/>
      </c>
      <c r="P57" s="21" t="str">
        <f aca="false">IF(OR(A57="",D57=""),"",_xlfn.MAXIFS($D$4:$D$503,$A$4:$A$503,A57,$D$4:$D$503,"&lt;="&amp;(D57-73)))</f>
        <v/>
      </c>
      <c r="Q57" s="19" t="str">
        <f aca="false">IF(OR(P57="",P57=0),"",SUMIFS($E$4:$E$503,$A$4:$A$503,A57,$D$4:$D$503,P57)/COUNTIFS($A$4:$A$503,A57,$D$4:$D$503,P57))</f>
        <v/>
      </c>
    </row>
    <row r="58" customFormat="false" ht="15" hidden="false" customHeight="false" outlineLevel="0" collapsed="false">
      <c r="A58" s="22"/>
      <c r="B58" s="23"/>
      <c r="C58" s="24"/>
      <c r="D58" s="24"/>
      <c r="E58" s="25"/>
      <c r="F58" s="25"/>
      <c r="G58" s="25"/>
      <c r="H58" s="25"/>
      <c r="I58" s="25"/>
      <c r="J58" s="17" t="str">
        <f aca="false">IF(OR(C58="",D58=""),"",(D58-C58)/365.25)</f>
        <v/>
      </c>
      <c r="K58" s="18" t="str">
        <f aca="false">IF(C58="","","T"&amp;ROUNDUP(MONTH(C58)/3,0))</f>
        <v/>
      </c>
      <c r="L58" s="19" t="str">
        <f aca="false">IF(OR(Q58="",E58=""),"",(E58-Q58)/((D58-P58)/365.25))</f>
        <v/>
      </c>
      <c r="M58" s="20" t="str">
        <f aca="false">IF(OR(J58="",E58="",B58=""),"",IF(UPPER(LEFT(B58,1))="F",-7.709133+0.0042232*J58*E58,-7.999994+0.0036124*J58*E58))</f>
        <v/>
      </c>
      <c r="N58" s="19" t="str">
        <f aca="false">IF(M58="","",J58-M58)</f>
        <v/>
      </c>
      <c r="O58" s="18" t="str">
        <f aca="false">IF(M58="","",IF(M58&lt;-1,"Pre-PHV",IF(M58&lt;1,"Circa-PHV","Post-PHV")))</f>
        <v/>
      </c>
      <c r="P58" s="21" t="str">
        <f aca="false">IF(OR(A58="",D58=""),"",_xlfn.MAXIFS($D$4:$D$503,$A$4:$A$503,A58,$D$4:$D$503,"&lt;="&amp;(D58-73)))</f>
        <v/>
      </c>
      <c r="Q58" s="19" t="str">
        <f aca="false">IF(OR(P58="",P58=0),"",SUMIFS($E$4:$E$503,$A$4:$A$503,A58,$D$4:$D$503,P58)/COUNTIFS($A$4:$A$503,A58,$D$4:$D$503,P58))</f>
        <v/>
      </c>
    </row>
    <row r="59" customFormat="false" ht="15" hidden="false" customHeight="false" outlineLevel="0" collapsed="false">
      <c r="A59" s="22"/>
      <c r="B59" s="23"/>
      <c r="C59" s="24"/>
      <c r="D59" s="24"/>
      <c r="E59" s="25"/>
      <c r="F59" s="25"/>
      <c r="G59" s="25"/>
      <c r="H59" s="25"/>
      <c r="I59" s="25"/>
      <c r="J59" s="17" t="str">
        <f aca="false">IF(OR(C59="",D59=""),"",(D59-C59)/365.25)</f>
        <v/>
      </c>
      <c r="K59" s="18" t="str">
        <f aca="false">IF(C59="","","T"&amp;ROUNDUP(MONTH(C59)/3,0))</f>
        <v/>
      </c>
      <c r="L59" s="19" t="str">
        <f aca="false">IF(OR(Q59="",E59=""),"",(E59-Q59)/((D59-P59)/365.25))</f>
        <v/>
      </c>
      <c r="M59" s="20" t="str">
        <f aca="false">IF(OR(J59="",E59="",B59=""),"",IF(UPPER(LEFT(B59,1))="F",-7.709133+0.0042232*J59*E59,-7.999994+0.0036124*J59*E59))</f>
        <v/>
      </c>
      <c r="N59" s="19" t="str">
        <f aca="false">IF(M59="","",J59-M59)</f>
        <v/>
      </c>
      <c r="O59" s="18" t="str">
        <f aca="false">IF(M59="","",IF(M59&lt;-1,"Pre-PHV",IF(M59&lt;1,"Circa-PHV","Post-PHV")))</f>
        <v/>
      </c>
      <c r="P59" s="21" t="str">
        <f aca="false">IF(OR(A59="",D59=""),"",_xlfn.MAXIFS($D$4:$D$503,$A$4:$A$503,A59,$D$4:$D$503,"&lt;="&amp;(D59-73)))</f>
        <v/>
      </c>
      <c r="Q59" s="19" t="str">
        <f aca="false">IF(OR(P59="",P59=0),"",SUMIFS($E$4:$E$503,$A$4:$A$503,A59,$D$4:$D$503,P59)/COUNTIFS($A$4:$A$503,A59,$D$4:$D$503,P59))</f>
        <v/>
      </c>
    </row>
    <row r="60" customFormat="false" ht="15" hidden="false" customHeight="false" outlineLevel="0" collapsed="false">
      <c r="A60" s="22"/>
      <c r="B60" s="23"/>
      <c r="C60" s="24"/>
      <c r="D60" s="24"/>
      <c r="E60" s="25"/>
      <c r="F60" s="25"/>
      <c r="G60" s="25"/>
      <c r="H60" s="25"/>
      <c r="I60" s="25"/>
      <c r="J60" s="17" t="str">
        <f aca="false">IF(OR(C60="",D60=""),"",(D60-C60)/365.25)</f>
        <v/>
      </c>
      <c r="K60" s="18" t="str">
        <f aca="false">IF(C60="","","T"&amp;ROUNDUP(MONTH(C60)/3,0))</f>
        <v/>
      </c>
      <c r="L60" s="19" t="str">
        <f aca="false">IF(OR(Q60="",E60=""),"",(E60-Q60)/((D60-P60)/365.25))</f>
        <v/>
      </c>
      <c r="M60" s="20" t="str">
        <f aca="false">IF(OR(J60="",E60="",B60=""),"",IF(UPPER(LEFT(B60,1))="F",-7.709133+0.0042232*J60*E60,-7.999994+0.0036124*J60*E60))</f>
        <v/>
      </c>
      <c r="N60" s="19" t="str">
        <f aca="false">IF(M60="","",J60-M60)</f>
        <v/>
      </c>
      <c r="O60" s="18" t="str">
        <f aca="false">IF(M60="","",IF(M60&lt;-1,"Pre-PHV",IF(M60&lt;1,"Circa-PHV","Post-PHV")))</f>
        <v/>
      </c>
      <c r="P60" s="21" t="str">
        <f aca="false">IF(OR(A60="",D60=""),"",_xlfn.MAXIFS($D$4:$D$503,$A$4:$A$503,A60,$D$4:$D$503,"&lt;="&amp;(D60-73)))</f>
        <v/>
      </c>
      <c r="Q60" s="19" t="str">
        <f aca="false">IF(OR(P60="",P60=0),"",SUMIFS($E$4:$E$503,$A$4:$A$503,A60,$D$4:$D$503,P60)/COUNTIFS($A$4:$A$503,A60,$D$4:$D$503,P60))</f>
        <v/>
      </c>
    </row>
    <row r="61" customFormat="false" ht="15" hidden="false" customHeight="false" outlineLevel="0" collapsed="false">
      <c r="A61" s="22"/>
      <c r="B61" s="23"/>
      <c r="C61" s="24"/>
      <c r="D61" s="24"/>
      <c r="E61" s="25"/>
      <c r="F61" s="25"/>
      <c r="G61" s="25"/>
      <c r="H61" s="25"/>
      <c r="I61" s="25"/>
      <c r="J61" s="17" t="str">
        <f aca="false">IF(OR(C61="",D61=""),"",(D61-C61)/365.25)</f>
        <v/>
      </c>
      <c r="K61" s="18" t="str">
        <f aca="false">IF(C61="","","T"&amp;ROUNDUP(MONTH(C61)/3,0))</f>
        <v/>
      </c>
      <c r="L61" s="19" t="str">
        <f aca="false">IF(OR(Q61="",E61=""),"",(E61-Q61)/((D61-P61)/365.25))</f>
        <v/>
      </c>
      <c r="M61" s="20" t="str">
        <f aca="false">IF(OR(J61="",E61="",B61=""),"",IF(UPPER(LEFT(B61,1))="F",-7.709133+0.0042232*J61*E61,-7.999994+0.0036124*J61*E61))</f>
        <v/>
      </c>
      <c r="N61" s="19" t="str">
        <f aca="false">IF(M61="","",J61-M61)</f>
        <v/>
      </c>
      <c r="O61" s="18" t="str">
        <f aca="false">IF(M61="","",IF(M61&lt;-1,"Pre-PHV",IF(M61&lt;1,"Circa-PHV","Post-PHV")))</f>
        <v/>
      </c>
      <c r="P61" s="21" t="str">
        <f aca="false">IF(OR(A61="",D61=""),"",_xlfn.MAXIFS($D$4:$D$503,$A$4:$A$503,A61,$D$4:$D$503,"&lt;="&amp;(D61-73)))</f>
        <v/>
      </c>
      <c r="Q61" s="19" t="str">
        <f aca="false">IF(OR(P61="",P61=0),"",SUMIFS($E$4:$E$503,$A$4:$A$503,A61,$D$4:$D$503,P61)/COUNTIFS($A$4:$A$503,A61,$D$4:$D$503,P61))</f>
        <v/>
      </c>
    </row>
    <row r="62" customFormat="false" ht="15" hidden="false" customHeight="false" outlineLevel="0" collapsed="false">
      <c r="A62" s="22"/>
      <c r="B62" s="23"/>
      <c r="C62" s="24"/>
      <c r="D62" s="24"/>
      <c r="E62" s="25"/>
      <c r="F62" s="25"/>
      <c r="G62" s="25"/>
      <c r="H62" s="25"/>
      <c r="I62" s="25"/>
      <c r="J62" s="17" t="str">
        <f aca="false">IF(OR(C62="",D62=""),"",(D62-C62)/365.25)</f>
        <v/>
      </c>
      <c r="K62" s="18" t="str">
        <f aca="false">IF(C62="","","T"&amp;ROUNDUP(MONTH(C62)/3,0))</f>
        <v/>
      </c>
      <c r="L62" s="19" t="str">
        <f aca="false">IF(OR(Q62="",E62=""),"",(E62-Q62)/((D62-P62)/365.25))</f>
        <v/>
      </c>
      <c r="M62" s="20" t="str">
        <f aca="false">IF(OR(J62="",E62="",B62=""),"",IF(UPPER(LEFT(B62,1))="F",-7.709133+0.0042232*J62*E62,-7.999994+0.0036124*J62*E62))</f>
        <v/>
      </c>
      <c r="N62" s="19" t="str">
        <f aca="false">IF(M62="","",J62-M62)</f>
        <v/>
      </c>
      <c r="O62" s="18" t="str">
        <f aca="false">IF(M62="","",IF(M62&lt;-1,"Pre-PHV",IF(M62&lt;1,"Circa-PHV","Post-PHV")))</f>
        <v/>
      </c>
      <c r="P62" s="21" t="str">
        <f aca="false">IF(OR(A62="",D62=""),"",_xlfn.MAXIFS($D$4:$D$503,$A$4:$A$503,A62,$D$4:$D$503,"&lt;="&amp;(D62-73)))</f>
        <v/>
      </c>
      <c r="Q62" s="19" t="str">
        <f aca="false">IF(OR(P62="",P62=0),"",SUMIFS($E$4:$E$503,$A$4:$A$503,A62,$D$4:$D$503,P62)/COUNTIFS($A$4:$A$503,A62,$D$4:$D$503,P62))</f>
        <v/>
      </c>
    </row>
    <row r="63" customFormat="false" ht="15" hidden="false" customHeight="false" outlineLevel="0" collapsed="false">
      <c r="A63" s="22"/>
      <c r="B63" s="23"/>
      <c r="C63" s="24"/>
      <c r="D63" s="24"/>
      <c r="E63" s="25"/>
      <c r="F63" s="25"/>
      <c r="G63" s="25"/>
      <c r="H63" s="25"/>
      <c r="I63" s="25"/>
      <c r="J63" s="17" t="str">
        <f aca="false">IF(OR(C63="",D63=""),"",(D63-C63)/365.25)</f>
        <v/>
      </c>
      <c r="K63" s="18" t="str">
        <f aca="false">IF(C63="","","T"&amp;ROUNDUP(MONTH(C63)/3,0))</f>
        <v/>
      </c>
      <c r="L63" s="19" t="str">
        <f aca="false">IF(OR(Q63="",E63=""),"",(E63-Q63)/((D63-P63)/365.25))</f>
        <v/>
      </c>
      <c r="M63" s="20" t="str">
        <f aca="false">IF(OR(J63="",E63="",B63=""),"",IF(UPPER(LEFT(B63,1))="F",-7.709133+0.0042232*J63*E63,-7.999994+0.0036124*J63*E63))</f>
        <v/>
      </c>
      <c r="N63" s="19" t="str">
        <f aca="false">IF(M63="","",J63-M63)</f>
        <v/>
      </c>
      <c r="O63" s="18" t="str">
        <f aca="false">IF(M63="","",IF(M63&lt;-1,"Pre-PHV",IF(M63&lt;1,"Circa-PHV","Post-PHV")))</f>
        <v/>
      </c>
      <c r="P63" s="21" t="str">
        <f aca="false">IF(OR(A63="",D63=""),"",_xlfn.MAXIFS($D$4:$D$503,$A$4:$A$503,A63,$D$4:$D$503,"&lt;="&amp;(D63-73)))</f>
        <v/>
      </c>
      <c r="Q63" s="19" t="str">
        <f aca="false">IF(OR(P63="",P63=0),"",SUMIFS($E$4:$E$503,$A$4:$A$503,A63,$D$4:$D$503,P63)/COUNTIFS($A$4:$A$503,A63,$D$4:$D$503,P63))</f>
        <v/>
      </c>
    </row>
    <row r="64" customFormat="false" ht="15" hidden="false" customHeight="false" outlineLevel="0" collapsed="false">
      <c r="A64" s="22"/>
      <c r="B64" s="23"/>
      <c r="C64" s="24"/>
      <c r="D64" s="24"/>
      <c r="E64" s="25"/>
      <c r="F64" s="25"/>
      <c r="G64" s="25"/>
      <c r="H64" s="25"/>
      <c r="I64" s="25"/>
      <c r="J64" s="17" t="str">
        <f aca="false">IF(OR(C64="",D64=""),"",(D64-C64)/365.25)</f>
        <v/>
      </c>
      <c r="K64" s="18" t="str">
        <f aca="false">IF(C64="","","T"&amp;ROUNDUP(MONTH(C64)/3,0))</f>
        <v/>
      </c>
      <c r="L64" s="19" t="str">
        <f aca="false">IF(OR(Q64="",E64=""),"",(E64-Q64)/((D64-P64)/365.25))</f>
        <v/>
      </c>
      <c r="M64" s="20" t="str">
        <f aca="false">IF(OR(J64="",E64="",B64=""),"",IF(UPPER(LEFT(B64,1))="F",-7.709133+0.0042232*J64*E64,-7.999994+0.0036124*J64*E64))</f>
        <v/>
      </c>
      <c r="N64" s="19" t="str">
        <f aca="false">IF(M64="","",J64-M64)</f>
        <v/>
      </c>
      <c r="O64" s="18" t="str">
        <f aca="false">IF(M64="","",IF(M64&lt;-1,"Pre-PHV",IF(M64&lt;1,"Circa-PHV","Post-PHV")))</f>
        <v/>
      </c>
      <c r="P64" s="21" t="str">
        <f aca="false">IF(OR(A64="",D64=""),"",_xlfn.MAXIFS($D$4:$D$503,$A$4:$A$503,A64,$D$4:$D$503,"&lt;="&amp;(D64-73)))</f>
        <v/>
      </c>
      <c r="Q64" s="19" t="str">
        <f aca="false">IF(OR(P64="",P64=0),"",SUMIFS($E$4:$E$503,$A$4:$A$503,A64,$D$4:$D$503,P64)/COUNTIFS($A$4:$A$503,A64,$D$4:$D$503,P64))</f>
        <v/>
      </c>
    </row>
    <row r="65" customFormat="false" ht="15" hidden="false" customHeight="false" outlineLevel="0" collapsed="false">
      <c r="A65" s="22"/>
      <c r="B65" s="23"/>
      <c r="C65" s="24"/>
      <c r="D65" s="24"/>
      <c r="E65" s="25"/>
      <c r="F65" s="25"/>
      <c r="G65" s="25"/>
      <c r="H65" s="25"/>
      <c r="I65" s="25"/>
      <c r="J65" s="17" t="str">
        <f aca="false">IF(OR(C65="",D65=""),"",(D65-C65)/365.25)</f>
        <v/>
      </c>
      <c r="K65" s="18" t="str">
        <f aca="false">IF(C65="","","T"&amp;ROUNDUP(MONTH(C65)/3,0))</f>
        <v/>
      </c>
      <c r="L65" s="19" t="str">
        <f aca="false">IF(OR(Q65="",E65=""),"",(E65-Q65)/((D65-P65)/365.25))</f>
        <v/>
      </c>
      <c r="M65" s="20" t="str">
        <f aca="false">IF(OR(J65="",E65="",B65=""),"",IF(UPPER(LEFT(B65,1))="F",-7.709133+0.0042232*J65*E65,-7.999994+0.0036124*J65*E65))</f>
        <v/>
      </c>
      <c r="N65" s="19" t="str">
        <f aca="false">IF(M65="","",J65-M65)</f>
        <v/>
      </c>
      <c r="O65" s="18" t="str">
        <f aca="false">IF(M65="","",IF(M65&lt;-1,"Pre-PHV",IF(M65&lt;1,"Circa-PHV","Post-PHV")))</f>
        <v/>
      </c>
      <c r="P65" s="21" t="str">
        <f aca="false">IF(OR(A65="",D65=""),"",_xlfn.MAXIFS($D$4:$D$503,$A$4:$A$503,A65,$D$4:$D$503,"&lt;="&amp;(D65-73)))</f>
        <v/>
      </c>
      <c r="Q65" s="19" t="str">
        <f aca="false">IF(OR(P65="",P65=0),"",SUMIFS($E$4:$E$503,$A$4:$A$503,A65,$D$4:$D$503,P65)/COUNTIFS($A$4:$A$503,A65,$D$4:$D$503,P65))</f>
        <v/>
      </c>
    </row>
    <row r="66" customFormat="false" ht="15" hidden="false" customHeight="false" outlineLevel="0" collapsed="false">
      <c r="A66" s="22"/>
      <c r="B66" s="23"/>
      <c r="C66" s="24"/>
      <c r="D66" s="24"/>
      <c r="E66" s="25"/>
      <c r="F66" s="25"/>
      <c r="G66" s="25"/>
      <c r="H66" s="25"/>
      <c r="I66" s="25"/>
      <c r="J66" s="17" t="str">
        <f aca="false">IF(OR(C66="",D66=""),"",(D66-C66)/365.25)</f>
        <v/>
      </c>
      <c r="K66" s="18" t="str">
        <f aca="false">IF(C66="","","T"&amp;ROUNDUP(MONTH(C66)/3,0))</f>
        <v/>
      </c>
      <c r="L66" s="19" t="str">
        <f aca="false">IF(OR(Q66="",E66=""),"",(E66-Q66)/((D66-P66)/365.25))</f>
        <v/>
      </c>
      <c r="M66" s="20" t="str">
        <f aca="false">IF(OR(J66="",E66="",B66=""),"",IF(UPPER(LEFT(B66,1))="F",-7.709133+0.0042232*J66*E66,-7.999994+0.0036124*J66*E66))</f>
        <v/>
      </c>
      <c r="N66" s="19" t="str">
        <f aca="false">IF(M66="","",J66-M66)</f>
        <v/>
      </c>
      <c r="O66" s="18" t="str">
        <f aca="false">IF(M66="","",IF(M66&lt;-1,"Pre-PHV",IF(M66&lt;1,"Circa-PHV","Post-PHV")))</f>
        <v/>
      </c>
      <c r="P66" s="21" t="str">
        <f aca="false">IF(OR(A66="",D66=""),"",_xlfn.MAXIFS($D$4:$D$503,$A$4:$A$503,A66,$D$4:$D$503,"&lt;="&amp;(D66-73)))</f>
        <v/>
      </c>
      <c r="Q66" s="19" t="str">
        <f aca="false">IF(OR(P66="",P66=0),"",SUMIFS($E$4:$E$503,$A$4:$A$503,A66,$D$4:$D$503,P66)/COUNTIFS($A$4:$A$503,A66,$D$4:$D$503,P66))</f>
        <v/>
      </c>
    </row>
    <row r="67" customFormat="false" ht="15" hidden="false" customHeight="false" outlineLevel="0" collapsed="false">
      <c r="A67" s="22"/>
      <c r="B67" s="23"/>
      <c r="C67" s="24"/>
      <c r="D67" s="24"/>
      <c r="E67" s="25"/>
      <c r="F67" s="25"/>
      <c r="G67" s="25"/>
      <c r="H67" s="25"/>
      <c r="I67" s="25"/>
      <c r="J67" s="17" t="str">
        <f aca="false">IF(OR(C67="",D67=""),"",(D67-C67)/365.25)</f>
        <v/>
      </c>
      <c r="K67" s="18" t="str">
        <f aca="false">IF(C67="","","T"&amp;ROUNDUP(MONTH(C67)/3,0))</f>
        <v/>
      </c>
      <c r="L67" s="19" t="str">
        <f aca="false">IF(OR(Q67="",E67=""),"",(E67-Q67)/((D67-P67)/365.25))</f>
        <v/>
      </c>
      <c r="M67" s="20" t="str">
        <f aca="false">IF(OR(J67="",E67="",B67=""),"",IF(UPPER(LEFT(B67,1))="F",-7.709133+0.0042232*J67*E67,-7.999994+0.0036124*J67*E67))</f>
        <v/>
      </c>
      <c r="N67" s="19" t="str">
        <f aca="false">IF(M67="","",J67-M67)</f>
        <v/>
      </c>
      <c r="O67" s="18" t="str">
        <f aca="false">IF(M67="","",IF(M67&lt;-1,"Pre-PHV",IF(M67&lt;1,"Circa-PHV","Post-PHV")))</f>
        <v/>
      </c>
      <c r="P67" s="21" t="str">
        <f aca="false">IF(OR(A67="",D67=""),"",_xlfn.MAXIFS($D$4:$D$503,$A$4:$A$503,A67,$D$4:$D$503,"&lt;="&amp;(D67-73)))</f>
        <v/>
      </c>
      <c r="Q67" s="19" t="str">
        <f aca="false">IF(OR(P67="",P67=0),"",SUMIFS($E$4:$E$503,$A$4:$A$503,A67,$D$4:$D$503,P67)/COUNTIFS($A$4:$A$503,A67,$D$4:$D$503,P67))</f>
        <v/>
      </c>
    </row>
    <row r="68" customFormat="false" ht="15" hidden="false" customHeight="false" outlineLevel="0" collapsed="false">
      <c r="A68" s="22"/>
      <c r="B68" s="23"/>
      <c r="C68" s="24"/>
      <c r="D68" s="24"/>
      <c r="E68" s="25"/>
      <c r="F68" s="25"/>
      <c r="G68" s="25"/>
      <c r="H68" s="25"/>
      <c r="I68" s="25"/>
      <c r="J68" s="17" t="str">
        <f aca="false">IF(OR(C68="",D68=""),"",(D68-C68)/365.25)</f>
        <v/>
      </c>
      <c r="K68" s="18" t="str">
        <f aca="false">IF(C68="","","T"&amp;ROUNDUP(MONTH(C68)/3,0))</f>
        <v/>
      </c>
      <c r="L68" s="19" t="str">
        <f aca="false">IF(OR(Q68="",E68=""),"",(E68-Q68)/((D68-P68)/365.25))</f>
        <v/>
      </c>
      <c r="M68" s="20" t="str">
        <f aca="false">IF(OR(J68="",E68="",B68=""),"",IF(UPPER(LEFT(B68,1))="F",-7.709133+0.0042232*J68*E68,-7.999994+0.0036124*J68*E68))</f>
        <v/>
      </c>
      <c r="N68" s="19" t="str">
        <f aca="false">IF(M68="","",J68-M68)</f>
        <v/>
      </c>
      <c r="O68" s="18" t="str">
        <f aca="false">IF(M68="","",IF(M68&lt;-1,"Pre-PHV",IF(M68&lt;1,"Circa-PHV","Post-PHV")))</f>
        <v/>
      </c>
      <c r="P68" s="21" t="str">
        <f aca="false">IF(OR(A68="",D68=""),"",_xlfn.MAXIFS($D$4:$D$503,$A$4:$A$503,A68,$D$4:$D$503,"&lt;="&amp;(D68-73)))</f>
        <v/>
      </c>
      <c r="Q68" s="19" t="str">
        <f aca="false">IF(OR(P68="",P68=0),"",SUMIFS($E$4:$E$503,$A$4:$A$503,A68,$D$4:$D$503,P68)/COUNTIFS($A$4:$A$503,A68,$D$4:$D$503,P68))</f>
        <v/>
      </c>
    </row>
    <row r="69" customFormat="false" ht="15" hidden="false" customHeight="false" outlineLevel="0" collapsed="false">
      <c r="A69" s="22"/>
      <c r="B69" s="23"/>
      <c r="C69" s="24"/>
      <c r="D69" s="24"/>
      <c r="E69" s="25"/>
      <c r="F69" s="25"/>
      <c r="G69" s="25"/>
      <c r="H69" s="25"/>
      <c r="I69" s="25"/>
      <c r="J69" s="17" t="str">
        <f aca="false">IF(OR(C69="",D69=""),"",(D69-C69)/365.25)</f>
        <v/>
      </c>
      <c r="K69" s="18" t="str">
        <f aca="false">IF(C69="","","T"&amp;ROUNDUP(MONTH(C69)/3,0))</f>
        <v/>
      </c>
      <c r="L69" s="19" t="str">
        <f aca="false">IF(OR(Q69="",E69=""),"",(E69-Q69)/((D69-P69)/365.25))</f>
        <v/>
      </c>
      <c r="M69" s="20" t="str">
        <f aca="false">IF(OR(J69="",E69="",B69=""),"",IF(UPPER(LEFT(B69,1))="F",-7.709133+0.0042232*J69*E69,-7.999994+0.0036124*J69*E69))</f>
        <v/>
      </c>
      <c r="N69" s="19" t="str">
        <f aca="false">IF(M69="","",J69-M69)</f>
        <v/>
      </c>
      <c r="O69" s="18" t="str">
        <f aca="false">IF(M69="","",IF(M69&lt;-1,"Pre-PHV",IF(M69&lt;1,"Circa-PHV","Post-PHV")))</f>
        <v/>
      </c>
      <c r="P69" s="21" t="str">
        <f aca="false">IF(OR(A69="",D69=""),"",_xlfn.MAXIFS($D$4:$D$503,$A$4:$A$503,A69,$D$4:$D$503,"&lt;="&amp;(D69-73)))</f>
        <v/>
      </c>
      <c r="Q69" s="19" t="str">
        <f aca="false">IF(OR(P69="",P69=0),"",SUMIFS($E$4:$E$503,$A$4:$A$503,A69,$D$4:$D$503,P69)/COUNTIFS($A$4:$A$503,A69,$D$4:$D$503,P69))</f>
        <v/>
      </c>
    </row>
    <row r="70" customFormat="false" ht="15" hidden="false" customHeight="false" outlineLevel="0" collapsed="false">
      <c r="A70" s="22"/>
      <c r="B70" s="23"/>
      <c r="C70" s="24"/>
      <c r="D70" s="24"/>
      <c r="E70" s="25"/>
      <c r="F70" s="25"/>
      <c r="G70" s="25"/>
      <c r="H70" s="25"/>
      <c r="I70" s="25"/>
      <c r="J70" s="17" t="str">
        <f aca="false">IF(OR(C70="",D70=""),"",(D70-C70)/365.25)</f>
        <v/>
      </c>
      <c r="K70" s="18" t="str">
        <f aca="false">IF(C70="","","T"&amp;ROUNDUP(MONTH(C70)/3,0))</f>
        <v/>
      </c>
      <c r="L70" s="19" t="str">
        <f aca="false">IF(OR(Q70="",E70=""),"",(E70-Q70)/((D70-P70)/365.25))</f>
        <v/>
      </c>
      <c r="M70" s="20" t="str">
        <f aca="false">IF(OR(J70="",E70="",B70=""),"",IF(UPPER(LEFT(B70,1))="F",-7.709133+0.0042232*J70*E70,-7.999994+0.0036124*J70*E70))</f>
        <v/>
      </c>
      <c r="N70" s="19" t="str">
        <f aca="false">IF(M70="","",J70-M70)</f>
        <v/>
      </c>
      <c r="O70" s="18" t="str">
        <f aca="false">IF(M70="","",IF(M70&lt;-1,"Pre-PHV",IF(M70&lt;1,"Circa-PHV","Post-PHV")))</f>
        <v/>
      </c>
      <c r="P70" s="21" t="str">
        <f aca="false">IF(OR(A70="",D70=""),"",_xlfn.MAXIFS($D$4:$D$503,$A$4:$A$503,A70,$D$4:$D$503,"&lt;="&amp;(D70-73)))</f>
        <v/>
      </c>
      <c r="Q70" s="19" t="str">
        <f aca="false">IF(OR(P70="",P70=0),"",SUMIFS($E$4:$E$503,$A$4:$A$503,A70,$D$4:$D$503,P70)/COUNTIFS($A$4:$A$503,A70,$D$4:$D$503,P70))</f>
        <v/>
      </c>
    </row>
    <row r="71" customFormat="false" ht="15" hidden="false" customHeight="false" outlineLevel="0" collapsed="false">
      <c r="A71" s="22"/>
      <c r="B71" s="23"/>
      <c r="C71" s="24"/>
      <c r="D71" s="24"/>
      <c r="E71" s="25"/>
      <c r="F71" s="25"/>
      <c r="G71" s="25"/>
      <c r="H71" s="25"/>
      <c r="I71" s="25"/>
      <c r="J71" s="17" t="str">
        <f aca="false">IF(OR(C71="",D71=""),"",(D71-C71)/365.25)</f>
        <v/>
      </c>
      <c r="K71" s="18" t="str">
        <f aca="false">IF(C71="","","T"&amp;ROUNDUP(MONTH(C71)/3,0))</f>
        <v/>
      </c>
      <c r="L71" s="19" t="str">
        <f aca="false">IF(OR(Q71="",E71=""),"",(E71-Q71)/((D71-P71)/365.25))</f>
        <v/>
      </c>
      <c r="M71" s="20" t="str">
        <f aca="false">IF(OR(J71="",E71="",B71=""),"",IF(UPPER(LEFT(B71,1))="F",-7.709133+0.0042232*J71*E71,-7.999994+0.0036124*J71*E71))</f>
        <v/>
      </c>
      <c r="N71" s="19" t="str">
        <f aca="false">IF(M71="","",J71-M71)</f>
        <v/>
      </c>
      <c r="O71" s="18" t="str">
        <f aca="false">IF(M71="","",IF(M71&lt;-1,"Pre-PHV",IF(M71&lt;1,"Circa-PHV","Post-PHV")))</f>
        <v/>
      </c>
      <c r="P71" s="21" t="str">
        <f aca="false">IF(OR(A71="",D71=""),"",_xlfn.MAXIFS($D$4:$D$503,$A$4:$A$503,A71,$D$4:$D$503,"&lt;="&amp;(D71-73)))</f>
        <v/>
      </c>
      <c r="Q71" s="19" t="str">
        <f aca="false">IF(OR(P71="",P71=0),"",SUMIFS($E$4:$E$503,$A$4:$A$503,A71,$D$4:$D$503,P71)/COUNTIFS($A$4:$A$503,A71,$D$4:$D$503,P71))</f>
        <v/>
      </c>
    </row>
    <row r="72" customFormat="false" ht="15" hidden="false" customHeight="false" outlineLevel="0" collapsed="false">
      <c r="A72" s="22"/>
      <c r="B72" s="23"/>
      <c r="C72" s="24"/>
      <c r="D72" s="24"/>
      <c r="E72" s="25"/>
      <c r="F72" s="25"/>
      <c r="G72" s="25"/>
      <c r="H72" s="25"/>
      <c r="I72" s="25"/>
      <c r="J72" s="17" t="str">
        <f aca="false">IF(OR(C72="",D72=""),"",(D72-C72)/365.25)</f>
        <v/>
      </c>
      <c r="K72" s="18" t="str">
        <f aca="false">IF(C72="","","T"&amp;ROUNDUP(MONTH(C72)/3,0))</f>
        <v/>
      </c>
      <c r="L72" s="19" t="str">
        <f aca="false">IF(OR(Q72="",E72=""),"",(E72-Q72)/((D72-P72)/365.25))</f>
        <v/>
      </c>
      <c r="M72" s="20" t="str">
        <f aca="false">IF(OR(J72="",E72="",B72=""),"",IF(UPPER(LEFT(B72,1))="F",-7.709133+0.0042232*J72*E72,-7.999994+0.0036124*J72*E72))</f>
        <v/>
      </c>
      <c r="N72" s="19" t="str">
        <f aca="false">IF(M72="","",J72-M72)</f>
        <v/>
      </c>
      <c r="O72" s="18" t="str">
        <f aca="false">IF(M72="","",IF(M72&lt;-1,"Pre-PHV",IF(M72&lt;1,"Circa-PHV","Post-PHV")))</f>
        <v/>
      </c>
      <c r="P72" s="21" t="str">
        <f aca="false">IF(OR(A72="",D72=""),"",_xlfn.MAXIFS($D$4:$D$503,$A$4:$A$503,A72,$D$4:$D$503,"&lt;="&amp;(D72-73)))</f>
        <v/>
      </c>
      <c r="Q72" s="19" t="str">
        <f aca="false">IF(OR(P72="",P72=0),"",SUMIFS($E$4:$E$503,$A$4:$A$503,A72,$D$4:$D$503,P72)/COUNTIFS($A$4:$A$503,A72,$D$4:$D$503,P72))</f>
        <v/>
      </c>
    </row>
    <row r="73" customFormat="false" ht="15" hidden="false" customHeight="false" outlineLevel="0" collapsed="false">
      <c r="A73" s="22"/>
      <c r="B73" s="23"/>
      <c r="C73" s="24"/>
      <c r="D73" s="24"/>
      <c r="E73" s="25"/>
      <c r="F73" s="25"/>
      <c r="G73" s="25"/>
      <c r="H73" s="25"/>
      <c r="I73" s="25"/>
      <c r="J73" s="17" t="str">
        <f aca="false">IF(OR(C73="",D73=""),"",(D73-C73)/365.25)</f>
        <v/>
      </c>
      <c r="K73" s="18" t="str">
        <f aca="false">IF(C73="","","T"&amp;ROUNDUP(MONTH(C73)/3,0))</f>
        <v/>
      </c>
      <c r="L73" s="19" t="str">
        <f aca="false">IF(OR(Q73="",E73=""),"",(E73-Q73)/((D73-P73)/365.25))</f>
        <v/>
      </c>
      <c r="M73" s="20" t="str">
        <f aca="false">IF(OR(J73="",E73="",B73=""),"",IF(UPPER(LEFT(B73,1))="F",-7.709133+0.0042232*J73*E73,-7.999994+0.0036124*J73*E73))</f>
        <v/>
      </c>
      <c r="N73" s="19" t="str">
        <f aca="false">IF(M73="","",J73-M73)</f>
        <v/>
      </c>
      <c r="O73" s="18" t="str">
        <f aca="false">IF(M73="","",IF(M73&lt;-1,"Pre-PHV",IF(M73&lt;1,"Circa-PHV","Post-PHV")))</f>
        <v/>
      </c>
      <c r="P73" s="21" t="str">
        <f aca="false">IF(OR(A73="",D73=""),"",_xlfn.MAXIFS($D$4:$D$503,$A$4:$A$503,A73,$D$4:$D$503,"&lt;="&amp;(D73-73)))</f>
        <v/>
      </c>
      <c r="Q73" s="19" t="str">
        <f aca="false">IF(OR(P73="",P73=0),"",SUMIFS($E$4:$E$503,$A$4:$A$503,A73,$D$4:$D$503,P73)/COUNTIFS($A$4:$A$503,A73,$D$4:$D$503,P73))</f>
        <v/>
      </c>
    </row>
    <row r="74" customFormat="false" ht="15" hidden="false" customHeight="false" outlineLevel="0" collapsed="false">
      <c r="A74" s="22"/>
      <c r="B74" s="23"/>
      <c r="C74" s="24"/>
      <c r="D74" s="24"/>
      <c r="E74" s="25"/>
      <c r="F74" s="25"/>
      <c r="G74" s="25"/>
      <c r="H74" s="25"/>
      <c r="I74" s="25"/>
      <c r="J74" s="17" t="str">
        <f aca="false">IF(OR(C74="",D74=""),"",(D74-C74)/365.25)</f>
        <v/>
      </c>
      <c r="K74" s="18" t="str">
        <f aca="false">IF(C74="","","T"&amp;ROUNDUP(MONTH(C74)/3,0))</f>
        <v/>
      </c>
      <c r="L74" s="19" t="str">
        <f aca="false">IF(OR(Q74="",E74=""),"",(E74-Q74)/((D74-P74)/365.25))</f>
        <v/>
      </c>
      <c r="M74" s="20" t="str">
        <f aca="false">IF(OR(J74="",E74="",B74=""),"",IF(UPPER(LEFT(B74,1))="F",-7.709133+0.0042232*J74*E74,-7.999994+0.0036124*J74*E74))</f>
        <v/>
      </c>
      <c r="N74" s="19" t="str">
        <f aca="false">IF(M74="","",J74-M74)</f>
        <v/>
      </c>
      <c r="O74" s="18" t="str">
        <f aca="false">IF(M74="","",IF(M74&lt;-1,"Pre-PHV",IF(M74&lt;1,"Circa-PHV","Post-PHV")))</f>
        <v/>
      </c>
      <c r="P74" s="21" t="str">
        <f aca="false">IF(OR(A74="",D74=""),"",_xlfn.MAXIFS($D$4:$D$503,$A$4:$A$503,A74,$D$4:$D$503,"&lt;="&amp;(D74-73)))</f>
        <v/>
      </c>
      <c r="Q74" s="19" t="str">
        <f aca="false">IF(OR(P74="",P74=0),"",SUMIFS($E$4:$E$503,$A$4:$A$503,A74,$D$4:$D$503,P74)/COUNTIFS($A$4:$A$503,A74,$D$4:$D$503,P74))</f>
        <v/>
      </c>
    </row>
    <row r="75" customFormat="false" ht="15" hidden="false" customHeight="false" outlineLevel="0" collapsed="false">
      <c r="A75" s="22"/>
      <c r="B75" s="23"/>
      <c r="C75" s="24"/>
      <c r="D75" s="24"/>
      <c r="E75" s="25"/>
      <c r="F75" s="25"/>
      <c r="G75" s="25"/>
      <c r="H75" s="25"/>
      <c r="I75" s="25"/>
      <c r="J75" s="17" t="str">
        <f aca="false">IF(OR(C75="",D75=""),"",(D75-C75)/365.25)</f>
        <v/>
      </c>
      <c r="K75" s="18" t="str">
        <f aca="false">IF(C75="","","T"&amp;ROUNDUP(MONTH(C75)/3,0))</f>
        <v/>
      </c>
      <c r="L75" s="19" t="str">
        <f aca="false">IF(OR(Q75="",E75=""),"",(E75-Q75)/((D75-P75)/365.25))</f>
        <v/>
      </c>
      <c r="M75" s="20" t="str">
        <f aca="false">IF(OR(J75="",E75="",B75=""),"",IF(UPPER(LEFT(B75,1))="F",-7.709133+0.0042232*J75*E75,-7.999994+0.0036124*J75*E75))</f>
        <v/>
      </c>
      <c r="N75" s="19" t="str">
        <f aca="false">IF(M75="","",J75-M75)</f>
        <v/>
      </c>
      <c r="O75" s="18" t="str">
        <f aca="false">IF(M75="","",IF(M75&lt;-1,"Pre-PHV",IF(M75&lt;1,"Circa-PHV","Post-PHV")))</f>
        <v/>
      </c>
      <c r="P75" s="21" t="str">
        <f aca="false">IF(OR(A75="",D75=""),"",_xlfn.MAXIFS($D$4:$D$503,$A$4:$A$503,A75,$D$4:$D$503,"&lt;="&amp;(D75-73)))</f>
        <v/>
      </c>
      <c r="Q75" s="19" t="str">
        <f aca="false">IF(OR(P75="",P75=0),"",SUMIFS($E$4:$E$503,$A$4:$A$503,A75,$D$4:$D$503,P75)/COUNTIFS($A$4:$A$503,A75,$D$4:$D$503,P75))</f>
        <v/>
      </c>
    </row>
    <row r="76" customFormat="false" ht="15" hidden="false" customHeight="false" outlineLevel="0" collapsed="false">
      <c r="A76" s="22"/>
      <c r="B76" s="23"/>
      <c r="C76" s="24"/>
      <c r="D76" s="24"/>
      <c r="E76" s="25"/>
      <c r="F76" s="25"/>
      <c r="G76" s="25"/>
      <c r="H76" s="25"/>
      <c r="I76" s="25"/>
      <c r="J76" s="17" t="str">
        <f aca="false">IF(OR(C76="",D76=""),"",(D76-C76)/365.25)</f>
        <v/>
      </c>
      <c r="K76" s="18" t="str">
        <f aca="false">IF(C76="","","T"&amp;ROUNDUP(MONTH(C76)/3,0))</f>
        <v/>
      </c>
      <c r="L76" s="19" t="str">
        <f aca="false">IF(OR(Q76="",E76=""),"",(E76-Q76)/((D76-P76)/365.25))</f>
        <v/>
      </c>
      <c r="M76" s="20" t="str">
        <f aca="false">IF(OR(J76="",E76="",B76=""),"",IF(UPPER(LEFT(B76,1))="F",-7.709133+0.0042232*J76*E76,-7.999994+0.0036124*J76*E76))</f>
        <v/>
      </c>
      <c r="N76" s="19" t="str">
        <f aca="false">IF(M76="","",J76-M76)</f>
        <v/>
      </c>
      <c r="O76" s="18" t="str">
        <f aca="false">IF(M76="","",IF(M76&lt;-1,"Pre-PHV",IF(M76&lt;1,"Circa-PHV","Post-PHV")))</f>
        <v/>
      </c>
      <c r="P76" s="21" t="str">
        <f aca="false">IF(OR(A76="",D76=""),"",_xlfn.MAXIFS($D$4:$D$503,$A$4:$A$503,A76,$D$4:$D$503,"&lt;="&amp;(D76-73)))</f>
        <v/>
      </c>
      <c r="Q76" s="19" t="str">
        <f aca="false">IF(OR(P76="",P76=0),"",SUMIFS($E$4:$E$503,$A$4:$A$503,A76,$D$4:$D$503,P76)/COUNTIFS($A$4:$A$503,A76,$D$4:$D$503,P76))</f>
        <v/>
      </c>
    </row>
    <row r="77" customFormat="false" ht="15" hidden="false" customHeight="false" outlineLevel="0" collapsed="false">
      <c r="A77" s="22"/>
      <c r="B77" s="23"/>
      <c r="C77" s="24"/>
      <c r="D77" s="24"/>
      <c r="E77" s="25"/>
      <c r="F77" s="25"/>
      <c r="G77" s="25"/>
      <c r="H77" s="25"/>
      <c r="I77" s="25"/>
      <c r="J77" s="17" t="str">
        <f aca="false">IF(OR(C77="",D77=""),"",(D77-C77)/365.25)</f>
        <v/>
      </c>
      <c r="K77" s="18" t="str">
        <f aca="false">IF(C77="","","T"&amp;ROUNDUP(MONTH(C77)/3,0))</f>
        <v/>
      </c>
      <c r="L77" s="19" t="str">
        <f aca="false">IF(OR(Q77="",E77=""),"",(E77-Q77)/((D77-P77)/365.25))</f>
        <v/>
      </c>
      <c r="M77" s="20" t="str">
        <f aca="false">IF(OR(J77="",E77="",B77=""),"",IF(UPPER(LEFT(B77,1))="F",-7.709133+0.0042232*J77*E77,-7.999994+0.0036124*J77*E77))</f>
        <v/>
      </c>
      <c r="N77" s="19" t="str">
        <f aca="false">IF(M77="","",J77-M77)</f>
        <v/>
      </c>
      <c r="O77" s="18" t="str">
        <f aca="false">IF(M77="","",IF(M77&lt;-1,"Pre-PHV",IF(M77&lt;1,"Circa-PHV","Post-PHV")))</f>
        <v/>
      </c>
      <c r="P77" s="21" t="str">
        <f aca="false">IF(OR(A77="",D77=""),"",_xlfn.MAXIFS($D$4:$D$503,$A$4:$A$503,A77,$D$4:$D$503,"&lt;="&amp;(D77-73)))</f>
        <v/>
      </c>
      <c r="Q77" s="19" t="str">
        <f aca="false">IF(OR(P77="",P77=0),"",SUMIFS($E$4:$E$503,$A$4:$A$503,A77,$D$4:$D$503,P77)/COUNTIFS($A$4:$A$503,A77,$D$4:$D$503,P77))</f>
        <v/>
      </c>
    </row>
    <row r="78" customFormat="false" ht="15" hidden="false" customHeight="false" outlineLevel="0" collapsed="false">
      <c r="A78" s="22"/>
      <c r="B78" s="23"/>
      <c r="C78" s="24"/>
      <c r="D78" s="24"/>
      <c r="E78" s="25"/>
      <c r="F78" s="25"/>
      <c r="G78" s="25"/>
      <c r="H78" s="25"/>
      <c r="I78" s="25"/>
      <c r="J78" s="17" t="str">
        <f aca="false">IF(OR(C78="",D78=""),"",(D78-C78)/365.25)</f>
        <v/>
      </c>
      <c r="K78" s="18" t="str">
        <f aca="false">IF(C78="","","T"&amp;ROUNDUP(MONTH(C78)/3,0))</f>
        <v/>
      </c>
      <c r="L78" s="19" t="str">
        <f aca="false">IF(OR(Q78="",E78=""),"",(E78-Q78)/((D78-P78)/365.25))</f>
        <v/>
      </c>
      <c r="M78" s="20" t="str">
        <f aca="false">IF(OR(J78="",E78="",B78=""),"",IF(UPPER(LEFT(B78,1))="F",-7.709133+0.0042232*J78*E78,-7.999994+0.0036124*J78*E78))</f>
        <v/>
      </c>
      <c r="N78" s="19" t="str">
        <f aca="false">IF(M78="","",J78-M78)</f>
        <v/>
      </c>
      <c r="O78" s="18" t="str">
        <f aca="false">IF(M78="","",IF(M78&lt;-1,"Pre-PHV",IF(M78&lt;1,"Circa-PHV","Post-PHV")))</f>
        <v/>
      </c>
      <c r="P78" s="21" t="str">
        <f aca="false">IF(OR(A78="",D78=""),"",_xlfn.MAXIFS($D$4:$D$503,$A$4:$A$503,A78,$D$4:$D$503,"&lt;="&amp;(D78-73)))</f>
        <v/>
      </c>
      <c r="Q78" s="19" t="str">
        <f aca="false">IF(OR(P78="",P78=0),"",SUMIFS($E$4:$E$503,$A$4:$A$503,A78,$D$4:$D$503,P78)/COUNTIFS($A$4:$A$503,A78,$D$4:$D$503,P78))</f>
        <v/>
      </c>
    </row>
    <row r="79" customFormat="false" ht="15" hidden="false" customHeight="false" outlineLevel="0" collapsed="false">
      <c r="A79" s="22"/>
      <c r="B79" s="23"/>
      <c r="C79" s="24"/>
      <c r="D79" s="24"/>
      <c r="E79" s="25"/>
      <c r="F79" s="25"/>
      <c r="G79" s="25"/>
      <c r="H79" s="25"/>
      <c r="I79" s="25"/>
      <c r="J79" s="17" t="str">
        <f aca="false">IF(OR(C79="",D79=""),"",(D79-C79)/365.25)</f>
        <v/>
      </c>
      <c r="K79" s="18" t="str">
        <f aca="false">IF(C79="","","T"&amp;ROUNDUP(MONTH(C79)/3,0))</f>
        <v/>
      </c>
      <c r="L79" s="19" t="str">
        <f aca="false">IF(OR(Q79="",E79=""),"",(E79-Q79)/((D79-P79)/365.25))</f>
        <v/>
      </c>
      <c r="M79" s="20" t="str">
        <f aca="false">IF(OR(J79="",E79="",B79=""),"",IF(UPPER(LEFT(B79,1))="F",-7.709133+0.0042232*J79*E79,-7.999994+0.0036124*J79*E79))</f>
        <v/>
      </c>
      <c r="N79" s="19" t="str">
        <f aca="false">IF(M79="","",J79-M79)</f>
        <v/>
      </c>
      <c r="O79" s="18" t="str">
        <f aca="false">IF(M79="","",IF(M79&lt;-1,"Pre-PHV",IF(M79&lt;1,"Circa-PHV","Post-PHV")))</f>
        <v/>
      </c>
      <c r="P79" s="21" t="str">
        <f aca="false">IF(OR(A79="",D79=""),"",_xlfn.MAXIFS($D$4:$D$503,$A$4:$A$503,A79,$D$4:$D$503,"&lt;="&amp;(D79-73)))</f>
        <v/>
      </c>
      <c r="Q79" s="19" t="str">
        <f aca="false">IF(OR(P79="",P79=0),"",SUMIFS($E$4:$E$503,$A$4:$A$503,A79,$D$4:$D$503,P79)/COUNTIFS($A$4:$A$503,A79,$D$4:$D$503,P79))</f>
        <v/>
      </c>
    </row>
    <row r="80" customFormat="false" ht="15" hidden="false" customHeight="false" outlineLevel="0" collapsed="false">
      <c r="A80" s="22"/>
      <c r="B80" s="23"/>
      <c r="C80" s="24"/>
      <c r="D80" s="24"/>
      <c r="E80" s="25"/>
      <c r="F80" s="25"/>
      <c r="G80" s="25"/>
      <c r="H80" s="25"/>
      <c r="I80" s="25"/>
      <c r="J80" s="17" t="str">
        <f aca="false">IF(OR(C80="",D80=""),"",(D80-C80)/365.25)</f>
        <v/>
      </c>
      <c r="K80" s="18" t="str">
        <f aca="false">IF(C80="","","T"&amp;ROUNDUP(MONTH(C80)/3,0))</f>
        <v/>
      </c>
      <c r="L80" s="19" t="str">
        <f aca="false">IF(OR(Q80="",E80=""),"",(E80-Q80)/((D80-P80)/365.25))</f>
        <v/>
      </c>
      <c r="M80" s="20" t="str">
        <f aca="false">IF(OR(J80="",E80="",B80=""),"",IF(UPPER(LEFT(B80,1))="F",-7.709133+0.0042232*J80*E80,-7.999994+0.0036124*J80*E80))</f>
        <v/>
      </c>
      <c r="N80" s="19" t="str">
        <f aca="false">IF(M80="","",J80-M80)</f>
        <v/>
      </c>
      <c r="O80" s="18" t="str">
        <f aca="false">IF(M80="","",IF(M80&lt;-1,"Pre-PHV",IF(M80&lt;1,"Circa-PHV","Post-PHV")))</f>
        <v/>
      </c>
      <c r="P80" s="21" t="str">
        <f aca="false">IF(OR(A80="",D80=""),"",_xlfn.MAXIFS($D$4:$D$503,$A$4:$A$503,A80,$D$4:$D$503,"&lt;="&amp;(D80-73)))</f>
        <v/>
      </c>
      <c r="Q80" s="19" t="str">
        <f aca="false">IF(OR(P80="",P80=0),"",SUMIFS($E$4:$E$503,$A$4:$A$503,A80,$D$4:$D$503,P80)/COUNTIFS($A$4:$A$503,A80,$D$4:$D$503,P80))</f>
        <v/>
      </c>
    </row>
    <row r="81" customFormat="false" ht="15" hidden="false" customHeight="false" outlineLevel="0" collapsed="false">
      <c r="A81" s="22"/>
      <c r="B81" s="23"/>
      <c r="C81" s="24"/>
      <c r="D81" s="24"/>
      <c r="E81" s="25"/>
      <c r="F81" s="25"/>
      <c r="G81" s="25"/>
      <c r="H81" s="25"/>
      <c r="I81" s="25"/>
      <c r="J81" s="17" t="str">
        <f aca="false">IF(OR(C81="",D81=""),"",(D81-C81)/365.25)</f>
        <v/>
      </c>
      <c r="K81" s="18" t="str">
        <f aca="false">IF(C81="","","T"&amp;ROUNDUP(MONTH(C81)/3,0))</f>
        <v/>
      </c>
      <c r="L81" s="19" t="str">
        <f aca="false">IF(OR(Q81="",E81=""),"",(E81-Q81)/((D81-P81)/365.25))</f>
        <v/>
      </c>
      <c r="M81" s="20" t="str">
        <f aca="false">IF(OR(J81="",E81="",B81=""),"",IF(UPPER(LEFT(B81,1))="F",-7.709133+0.0042232*J81*E81,-7.999994+0.0036124*J81*E81))</f>
        <v/>
      </c>
      <c r="N81" s="19" t="str">
        <f aca="false">IF(M81="","",J81-M81)</f>
        <v/>
      </c>
      <c r="O81" s="18" t="str">
        <f aca="false">IF(M81="","",IF(M81&lt;-1,"Pre-PHV",IF(M81&lt;1,"Circa-PHV","Post-PHV")))</f>
        <v/>
      </c>
      <c r="P81" s="21" t="str">
        <f aca="false">IF(OR(A81="",D81=""),"",_xlfn.MAXIFS($D$4:$D$503,$A$4:$A$503,A81,$D$4:$D$503,"&lt;="&amp;(D81-73)))</f>
        <v/>
      </c>
      <c r="Q81" s="19" t="str">
        <f aca="false">IF(OR(P81="",P81=0),"",SUMIFS($E$4:$E$503,$A$4:$A$503,A81,$D$4:$D$503,P81)/COUNTIFS($A$4:$A$503,A81,$D$4:$D$503,P81))</f>
        <v/>
      </c>
    </row>
    <row r="82" customFormat="false" ht="15" hidden="false" customHeight="false" outlineLevel="0" collapsed="false">
      <c r="A82" s="22"/>
      <c r="B82" s="23"/>
      <c r="C82" s="24"/>
      <c r="D82" s="24"/>
      <c r="E82" s="25"/>
      <c r="F82" s="25"/>
      <c r="G82" s="25"/>
      <c r="H82" s="25"/>
      <c r="I82" s="25"/>
      <c r="J82" s="17" t="str">
        <f aca="false">IF(OR(C82="",D82=""),"",(D82-C82)/365.25)</f>
        <v/>
      </c>
      <c r="K82" s="18" t="str">
        <f aca="false">IF(C82="","","T"&amp;ROUNDUP(MONTH(C82)/3,0))</f>
        <v/>
      </c>
      <c r="L82" s="19" t="str">
        <f aca="false">IF(OR(Q82="",E82=""),"",(E82-Q82)/((D82-P82)/365.25))</f>
        <v/>
      </c>
      <c r="M82" s="20" t="str">
        <f aca="false">IF(OR(J82="",E82="",B82=""),"",IF(UPPER(LEFT(B82,1))="F",-7.709133+0.0042232*J82*E82,-7.999994+0.0036124*J82*E82))</f>
        <v/>
      </c>
      <c r="N82" s="19" t="str">
        <f aca="false">IF(M82="","",J82-M82)</f>
        <v/>
      </c>
      <c r="O82" s="18" t="str">
        <f aca="false">IF(M82="","",IF(M82&lt;-1,"Pre-PHV",IF(M82&lt;1,"Circa-PHV","Post-PHV")))</f>
        <v/>
      </c>
      <c r="P82" s="21" t="str">
        <f aca="false">IF(OR(A82="",D82=""),"",_xlfn.MAXIFS($D$4:$D$503,$A$4:$A$503,A82,$D$4:$D$503,"&lt;="&amp;(D82-73)))</f>
        <v/>
      </c>
      <c r="Q82" s="19" t="str">
        <f aca="false">IF(OR(P82="",P82=0),"",SUMIFS($E$4:$E$503,$A$4:$A$503,A82,$D$4:$D$503,P82)/COUNTIFS($A$4:$A$503,A82,$D$4:$D$503,P82))</f>
        <v/>
      </c>
    </row>
    <row r="83" customFormat="false" ht="15" hidden="false" customHeight="false" outlineLevel="0" collapsed="false">
      <c r="A83" s="22"/>
      <c r="B83" s="23"/>
      <c r="C83" s="24"/>
      <c r="D83" s="24"/>
      <c r="E83" s="25"/>
      <c r="F83" s="25"/>
      <c r="G83" s="25"/>
      <c r="H83" s="25"/>
      <c r="I83" s="25"/>
      <c r="J83" s="17" t="str">
        <f aca="false">IF(OR(C83="",D83=""),"",(D83-C83)/365.25)</f>
        <v/>
      </c>
      <c r="K83" s="18" t="str">
        <f aca="false">IF(C83="","","T"&amp;ROUNDUP(MONTH(C83)/3,0))</f>
        <v/>
      </c>
      <c r="L83" s="19" t="str">
        <f aca="false">IF(OR(Q83="",E83=""),"",(E83-Q83)/((D83-P83)/365.25))</f>
        <v/>
      </c>
      <c r="M83" s="20" t="str">
        <f aca="false">IF(OR(J83="",E83="",B83=""),"",IF(UPPER(LEFT(B83,1))="F",-7.709133+0.0042232*J83*E83,-7.999994+0.0036124*J83*E83))</f>
        <v/>
      </c>
      <c r="N83" s="19" t="str">
        <f aca="false">IF(M83="","",J83-M83)</f>
        <v/>
      </c>
      <c r="O83" s="18" t="str">
        <f aca="false">IF(M83="","",IF(M83&lt;-1,"Pre-PHV",IF(M83&lt;1,"Circa-PHV","Post-PHV")))</f>
        <v/>
      </c>
      <c r="P83" s="21" t="str">
        <f aca="false">IF(OR(A83="",D83=""),"",_xlfn.MAXIFS($D$4:$D$503,$A$4:$A$503,A83,$D$4:$D$503,"&lt;="&amp;(D83-73)))</f>
        <v/>
      </c>
      <c r="Q83" s="19" t="str">
        <f aca="false">IF(OR(P83="",P83=0),"",SUMIFS($E$4:$E$503,$A$4:$A$503,A83,$D$4:$D$503,P83)/COUNTIFS($A$4:$A$503,A83,$D$4:$D$503,P83))</f>
        <v/>
      </c>
    </row>
    <row r="84" customFormat="false" ht="15" hidden="false" customHeight="false" outlineLevel="0" collapsed="false">
      <c r="A84" s="22"/>
      <c r="B84" s="23"/>
      <c r="C84" s="24"/>
      <c r="D84" s="24"/>
      <c r="E84" s="25"/>
      <c r="F84" s="25"/>
      <c r="G84" s="25"/>
      <c r="H84" s="25"/>
      <c r="I84" s="25"/>
      <c r="J84" s="17" t="str">
        <f aca="false">IF(OR(C84="",D84=""),"",(D84-C84)/365.25)</f>
        <v/>
      </c>
      <c r="K84" s="18" t="str">
        <f aca="false">IF(C84="","","T"&amp;ROUNDUP(MONTH(C84)/3,0))</f>
        <v/>
      </c>
      <c r="L84" s="19" t="str">
        <f aca="false">IF(OR(Q84="",E84=""),"",(E84-Q84)/((D84-P84)/365.25))</f>
        <v/>
      </c>
      <c r="M84" s="20" t="str">
        <f aca="false">IF(OR(J84="",E84="",B84=""),"",IF(UPPER(LEFT(B84,1))="F",-7.709133+0.0042232*J84*E84,-7.999994+0.0036124*J84*E84))</f>
        <v/>
      </c>
      <c r="N84" s="19" t="str">
        <f aca="false">IF(M84="","",J84-M84)</f>
        <v/>
      </c>
      <c r="O84" s="18" t="str">
        <f aca="false">IF(M84="","",IF(M84&lt;-1,"Pre-PHV",IF(M84&lt;1,"Circa-PHV","Post-PHV")))</f>
        <v/>
      </c>
      <c r="P84" s="21" t="str">
        <f aca="false">IF(OR(A84="",D84=""),"",_xlfn.MAXIFS($D$4:$D$503,$A$4:$A$503,A84,$D$4:$D$503,"&lt;="&amp;(D84-73)))</f>
        <v/>
      </c>
      <c r="Q84" s="19" t="str">
        <f aca="false">IF(OR(P84="",P84=0),"",SUMIFS($E$4:$E$503,$A$4:$A$503,A84,$D$4:$D$503,P84)/COUNTIFS($A$4:$A$503,A84,$D$4:$D$503,P84))</f>
        <v/>
      </c>
    </row>
    <row r="85" customFormat="false" ht="15" hidden="false" customHeight="false" outlineLevel="0" collapsed="false">
      <c r="A85" s="22"/>
      <c r="B85" s="23"/>
      <c r="C85" s="24"/>
      <c r="D85" s="24"/>
      <c r="E85" s="25"/>
      <c r="F85" s="25"/>
      <c r="G85" s="25"/>
      <c r="H85" s="25"/>
      <c r="I85" s="25"/>
      <c r="J85" s="17" t="str">
        <f aca="false">IF(OR(C85="",D85=""),"",(D85-C85)/365.25)</f>
        <v/>
      </c>
      <c r="K85" s="18" t="str">
        <f aca="false">IF(C85="","","T"&amp;ROUNDUP(MONTH(C85)/3,0))</f>
        <v/>
      </c>
      <c r="L85" s="19" t="str">
        <f aca="false">IF(OR(Q85="",E85=""),"",(E85-Q85)/((D85-P85)/365.25))</f>
        <v/>
      </c>
      <c r="M85" s="20" t="str">
        <f aca="false">IF(OR(J85="",E85="",B85=""),"",IF(UPPER(LEFT(B85,1))="F",-7.709133+0.0042232*J85*E85,-7.999994+0.0036124*J85*E85))</f>
        <v/>
      </c>
      <c r="N85" s="19" t="str">
        <f aca="false">IF(M85="","",J85-M85)</f>
        <v/>
      </c>
      <c r="O85" s="18" t="str">
        <f aca="false">IF(M85="","",IF(M85&lt;-1,"Pre-PHV",IF(M85&lt;1,"Circa-PHV","Post-PHV")))</f>
        <v/>
      </c>
      <c r="P85" s="21" t="str">
        <f aca="false">IF(OR(A85="",D85=""),"",_xlfn.MAXIFS($D$4:$D$503,$A$4:$A$503,A85,$D$4:$D$503,"&lt;="&amp;(D85-73)))</f>
        <v/>
      </c>
      <c r="Q85" s="19" t="str">
        <f aca="false">IF(OR(P85="",P85=0),"",SUMIFS($E$4:$E$503,$A$4:$A$503,A85,$D$4:$D$503,P85)/COUNTIFS($A$4:$A$503,A85,$D$4:$D$503,P85))</f>
        <v/>
      </c>
    </row>
    <row r="86" customFormat="false" ht="15" hidden="false" customHeight="false" outlineLevel="0" collapsed="false">
      <c r="A86" s="22"/>
      <c r="B86" s="23"/>
      <c r="C86" s="24"/>
      <c r="D86" s="24"/>
      <c r="E86" s="25"/>
      <c r="F86" s="25"/>
      <c r="G86" s="25"/>
      <c r="H86" s="25"/>
      <c r="I86" s="25"/>
      <c r="J86" s="17" t="str">
        <f aca="false">IF(OR(C86="",D86=""),"",(D86-C86)/365.25)</f>
        <v/>
      </c>
      <c r="K86" s="18" t="str">
        <f aca="false">IF(C86="","","T"&amp;ROUNDUP(MONTH(C86)/3,0))</f>
        <v/>
      </c>
      <c r="L86" s="19" t="str">
        <f aca="false">IF(OR(Q86="",E86=""),"",(E86-Q86)/((D86-P86)/365.25))</f>
        <v/>
      </c>
      <c r="M86" s="20" t="str">
        <f aca="false">IF(OR(J86="",E86="",B86=""),"",IF(UPPER(LEFT(B86,1))="F",-7.709133+0.0042232*J86*E86,-7.999994+0.0036124*J86*E86))</f>
        <v/>
      </c>
      <c r="N86" s="19" t="str">
        <f aca="false">IF(M86="","",J86-M86)</f>
        <v/>
      </c>
      <c r="O86" s="18" t="str">
        <f aca="false">IF(M86="","",IF(M86&lt;-1,"Pre-PHV",IF(M86&lt;1,"Circa-PHV","Post-PHV")))</f>
        <v/>
      </c>
      <c r="P86" s="21" t="str">
        <f aca="false">IF(OR(A86="",D86=""),"",_xlfn.MAXIFS($D$4:$D$503,$A$4:$A$503,A86,$D$4:$D$503,"&lt;="&amp;(D86-73)))</f>
        <v/>
      </c>
      <c r="Q86" s="19" t="str">
        <f aca="false">IF(OR(P86="",P86=0),"",SUMIFS($E$4:$E$503,$A$4:$A$503,A86,$D$4:$D$503,P86)/COUNTIFS($A$4:$A$503,A86,$D$4:$D$503,P86))</f>
        <v/>
      </c>
    </row>
    <row r="87" customFormat="false" ht="15" hidden="false" customHeight="false" outlineLevel="0" collapsed="false">
      <c r="A87" s="22"/>
      <c r="B87" s="23"/>
      <c r="C87" s="24"/>
      <c r="D87" s="24"/>
      <c r="E87" s="25"/>
      <c r="F87" s="25"/>
      <c r="G87" s="25"/>
      <c r="H87" s="25"/>
      <c r="I87" s="25"/>
      <c r="J87" s="17" t="str">
        <f aca="false">IF(OR(C87="",D87=""),"",(D87-C87)/365.25)</f>
        <v/>
      </c>
      <c r="K87" s="18" t="str">
        <f aca="false">IF(C87="","","T"&amp;ROUNDUP(MONTH(C87)/3,0))</f>
        <v/>
      </c>
      <c r="L87" s="19" t="str">
        <f aca="false">IF(OR(Q87="",E87=""),"",(E87-Q87)/((D87-P87)/365.25))</f>
        <v/>
      </c>
      <c r="M87" s="20" t="str">
        <f aca="false">IF(OR(J87="",E87="",B87=""),"",IF(UPPER(LEFT(B87,1))="F",-7.709133+0.0042232*J87*E87,-7.999994+0.0036124*J87*E87))</f>
        <v/>
      </c>
      <c r="N87" s="19" t="str">
        <f aca="false">IF(M87="","",J87-M87)</f>
        <v/>
      </c>
      <c r="O87" s="18" t="str">
        <f aca="false">IF(M87="","",IF(M87&lt;-1,"Pre-PHV",IF(M87&lt;1,"Circa-PHV","Post-PHV")))</f>
        <v/>
      </c>
      <c r="P87" s="21" t="str">
        <f aca="false">IF(OR(A87="",D87=""),"",_xlfn.MAXIFS($D$4:$D$503,$A$4:$A$503,A87,$D$4:$D$503,"&lt;="&amp;(D87-73)))</f>
        <v/>
      </c>
      <c r="Q87" s="19" t="str">
        <f aca="false">IF(OR(P87="",P87=0),"",SUMIFS($E$4:$E$503,$A$4:$A$503,A87,$D$4:$D$503,P87)/COUNTIFS($A$4:$A$503,A87,$D$4:$D$503,P87))</f>
        <v/>
      </c>
    </row>
    <row r="88" customFormat="false" ht="15" hidden="false" customHeight="false" outlineLevel="0" collapsed="false">
      <c r="A88" s="22"/>
      <c r="B88" s="23"/>
      <c r="C88" s="24"/>
      <c r="D88" s="24"/>
      <c r="E88" s="25"/>
      <c r="F88" s="25"/>
      <c r="G88" s="25"/>
      <c r="H88" s="25"/>
      <c r="I88" s="25"/>
      <c r="J88" s="17" t="str">
        <f aca="false">IF(OR(C88="",D88=""),"",(D88-C88)/365.25)</f>
        <v/>
      </c>
      <c r="K88" s="18" t="str">
        <f aca="false">IF(C88="","","T"&amp;ROUNDUP(MONTH(C88)/3,0))</f>
        <v/>
      </c>
      <c r="L88" s="19" t="str">
        <f aca="false">IF(OR(Q88="",E88=""),"",(E88-Q88)/((D88-P88)/365.25))</f>
        <v/>
      </c>
      <c r="M88" s="20" t="str">
        <f aca="false">IF(OR(J88="",E88="",B88=""),"",IF(UPPER(LEFT(B88,1))="F",-7.709133+0.0042232*J88*E88,-7.999994+0.0036124*J88*E88))</f>
        <v/>
      </c>
      <c r="N88" s="19" t="str">
        <f aca="false">IF(M88="","",J88-M88)</f>
        <v/>
      </c>
      <c r="O88" s="18" t="str">
        <f aca="false">IF(M88="","",IF(M88&lt;-1,"Pre-PHV",IF(M88&lt;1,"Circa-PHV","Post-PHV")))</f>
        <v/>
      </c>
      <c r="P88" s="21" t="str">
        <f aca="false">IF(OR(A88="",D88=""),"",_xlfn.MAXIFS($D$4:$D$503,$A$4:$A$503,A88,$D$4:$D$503,"&lt;="&amp;(D88-73)))</f>
        <v/>
      </c>
      <c r="Q88" s="19" t="str">
        <f aca="false">IF(OR(P88="",P88=0),"",SUMIFS($E$4:$E$503,$A$4:$A$503,A88,$D$4:$D$503,P88)/COUNTIFS($A$4:$A$503,A88,$D$4:$D$503,P88))</f>
        <v/>
      </c>
    </row>
    <row r="89" customFormat="false" ht="15" hidden="false" customHeight="false" outlineLevel="0" collapsed="false">
      <c r="A89" s="22"/>
      <c r="B89" s="23"/>
      <c r="C89" s="24"/>
      <c r="D89" s="24"/>
      <c r="E89" s="25"/>
      <c r="F89" s="25"/>
      <c r="G89" s="25"/>
      <c r="H89" s="25"/>
      <c r="I89" s="25"/>
      <c r="J89" s="17" t="str">
        <f aca="false">IF(OR(C89="",D89=""),"",(D89-C89)/365.25)</f>
        <v/>
      </c>
      <c r="K89" s="18" t="str">
        <f aca="false">IF(C89="","","T"&amp;ROUNDUP(MONTH(C89)/3,0))</f>
        <v/>
      </c>
      <c r="L89" s="19" t="str">
        <f aca="false">IF(OR(Q89="",E89=""),"",(E89-Q89)/((D89-P89)/365.25))</f>
        <v/>
      </c>
      <c r="M89" s="20" t="str">
        <f aca="false">IF(OR(J89="",E89="",B89=""),"",IF(UPPER(LEFT(B89,1))="F",-7.709133+0.0042232*J89*E89,-7.999994+0.0036124*J89*E89))</f>
        <v/>
      </c>
      <c r="N89" s="19" t="str">
        <f aca="false">IF(M89="","",J89-M89)</f>
        <v/>
      </c>
      <c r="O89" s="18" t="str">
        <f aca="false">IF(M89="","",IF(M89&lt;-1,"Pre-PHV",IF(M89&lt;1,"Circa-PHV","Post-PHV")))</f>
        <v/>
      </c>
      <c r="P89" s="21" t="str">
        <f aca="false">IF(OR(A89="",D89=""),"",_xlfn.MAXIFS($D$4:$D$503,$A$4:$A$503,A89,$D$4:$D$503,"&lt;="&amp;(D89-73)))</f>
        <v/>
      </c>
      <c r="Q89" s="19" t="str">
        <f aca="false">IF(OR(P89="",P89=0),"",SUMIFS($E$4:$E$503,$A$4:$A$503,A89,$D$4:$D$503,P89)/COUNTIFS($A$4:$A$503,A89,$D$4:$D$503,P89))</f>
        <v/>
      </c>
    </row>
    <row r="90" customFormat="false" ht="15" hidden="false" customHeight="false" outlineLevel="0" collapsed="false">
      <c r="A90" s="22"/>
      <c r="B90" s="23"/>
      <c r="C90" s="24"/>
      <c r="D90" s="24"/>
      <c r="E90" s="25"/>
      <c r="F90" s="25"/>
      <c r="G90" s="25"/>
      <c r="H90" s="25"/>
      <c r="I90" s="25"/>
      <c r="J90" s="17" t="str">
        <f aca="false">IF(OR(C90="",D90=""),"",(D90-C90)/365.25)</f>
        <v/>
      </c>
      <c r="K90" s="18" t="str">
        <f aca="false">IF(C90="","","T"&amp;ROUNDUP(MONTH(C90)/3,0))</f>
        <v/>
      </c>
      <c r="L90" s="19" t="str">
        <f aca="false">IF(OR(Q90="",E90=""),"",(E90-Q90)/((D90-P90)/365.25))</f>
        <v/>
      </c>
      <c r="M90" s="20" t="str">
        <f aca="false">IF(OR(J90="",E90="",B90=""),"",IF(UPPER(LEFT(B90,1))="F",-7.709133+0.0042232*J90*E90,-7.999994+0.0036124*J90*E90))</f>
        <v/>
      </c>
      <c r="N90" s="19" t="str">
        <f aca="false">IF(M90="","",J90-M90)</f>
        <v/>
      </c>
      <c r="O90" s="18" t="str">
        <f aca="false">IF(M90="","",IF(M90&lt;-1,"Pre-PHV",IF(M90&lt;1,"Circa-PHV","Post-PHV")))</f>
        <v/>
      </c>
      <c r="P90" s="21" t="str">
        <f aca="false">IF(OR(A90="",D90=""),"",_xlfn.MAXIFS($D$4:$D$503,$A$4:$A$503,A90,$D$4:$D$503,"&lt;="&amp;(D90-73)))</f>
        <v/>
      </c>
      <c r="Q90" s="19" t="str">
        <f aca="false">IF(OR(P90="",P90=0),"",SUMIFS($E$4:$E$503,$A$4:$A$503,A90,$D$4:$D$503,P90)/COUNTIFS($A$4:$A$503,A90,$D$4:$D$503,P90))</f>
        <v/>
      </c>
    </row>
    <row r="91" customFormat="false" ht="15" hidden="false" customHeight="false" outlineLevel="0" collapsed="false">
      <c r="A91" s="22"/>
      <c r="B91" s="23"/>
      <c r="C91" s="24"/>
      <c r="D91" s="24"/>
      <c r="E91" s="25"/>
      <c r="F91" s="25"/>
      <c r="G91" s="25"/>
      <c r="H91" s="25"/>
      <c r="I91" s="25"/>
      <c r="J91" s="17" t="str">
        <f aca="false">IF(OR(C91="",D91=""),"",(D91-C91)/365.25)</f>
        <v/>
      </c>
      <c r="K91" s="18" t="str">
        <f aca="false">IF(C91="","","T"&amp;ROUNDUP(MONTH(C91)/3,0))</f>
        <v/>
      </c>
      <c r="L91" s="19" t="str">
        <f aca="false">IF(OR(Q91="",E91=""),"",(E91-Q91)/((D91-P91)/365.25))</f>
        <v/>
      </c>
      <c r="M91" s="20" t="str">
        <f aca="false">IF(OR(J91="",E91="",B91=""),"",IF(UPPER(LEFT(B91,1))="F",-7.709133+0.0042232*J91*E91,-7.999994+0.0036124*J91*E91))</f>
        <v/>
      </c>
      <c r="N91" s="19" t="str">
        <f aca="false">IF(M91="","",J91-M91)</f>
        <v/>
      </c>
      <c r="O91" s="18" t="str">
        <f aca="false">IF(M91="","",IF(M91&lt;-1,"Pre-PHV",IF(M91&lt;1,"Circa-PHV","Post-PHV")))</f>
        <v/>
      </c>
      <c r="P91" s="21" t="str">
        <f aca="false">IF(OR(A91="",D91=""),"",_xlfn.MAXIFS($D$4:$D$503,$A$4:$A$503,A91,$D$4:$D$503,"&lt;="&amp;(D91-73)))</f>
        <v/>
      </c>
      <c r="Q91" s="19" t="str">
        <f aca="false">IF(OR(P91="",P91=0),"",SUMIFS($E$4:$E$503,$A$4:$A$503,A91,$D$4:$D$503,P91)/COUNTIFS($A$4:$A$503,A91,$D$4:$D$503,P91))</f>
        <v/>
      </c>
    </row>
    <row r="92" customFormat="false" ht="15" hidden="false" customHeight="false" outlineLevel="0" collapsed="false">
      <c r="A92" s="22"/>
      <c r="B92" s="23"/>
      <c r="C92" s="24"/>
      <c r="D92" s="24"/>
      <c r="E92" s="25"/>
      <c r="F92" s="25"/>
      <c r="G92" s="25"/>
      <c r="H92" s="25"/>
      <c r="I92" s="25"/>
      <c r="J92" s="17" t="str">
        <f aca="false">IF(OR(C92="",D92=""),"",(D92-C92)/365.25)</f>
        <v/>
      </c>
      <c r="K92" s="18" t="str">
        <f aca="false">IF(C92="","","T"&amp;ROUNDUP(MONTH(C92)/3,0))</f>
        <v/>
      </c>
      <c r="L92" s="19" t="str">
        <f aca="false">IF(OR(Q92="",E92=""),"",(E92-Q92)/((D92-P92)/365.25))</f>
        <v/>
      </c>
      <c r="M92" s="20" t="str">
        <f aca="false">IF(OR(J92="",E92="",B92=""),"",IF(UPPER(LEFT(B92,1))="F",-7.709133+0.0042232*J92*E92,-7.999994+0.0036124*J92*E92))</f>
        <v/>
      </c>
      <c r="N92" s="19" t="str">
        <f aca="false">IF(M92="","",J92-M92)</f>
        <v/>
      </c>
      <c r="O92" s="18" t="str">
        <f aca="false">IF(M92="","",IF(M92&lt;-1,"Pre-PHV",IF(M92&lt;1,"Circa-PHV","Post-PHV")))</f>
        <v/>
      </c>
      <c r="P92" s="21" t="str">
        <f aca="false">IF(OR(A92="",D92=""),"",_xlfn.MAXIFS($D$4:$D$503,$A$4:$A$503,A92,$D$4:$D$503,"&lt;="&amp;(D92-73)))</f>
        <v/>
      </c>
      <c r="Q92" s="19" t="str">
        <f aca="false">IF(OR(P92="",P92=0),"",SUMIFS($E$4:$E$503,$A$4:$A$503,A92,$D$4:$D$503,P92)/COUNTIFS($A$4:$A$503,A92,$D$4:$D$503,P92))</f>
        <v/>
      </c>
    </row>
    <row r="93" customFormat="false" ht="15" hidden="false" customHeight="false" outlineLevel="0" collapsed="false">
      <c r="A93" s="22"/>
      <c r="B93" s="23"/>
      <c r="C93" s="24"/>
      <c r="D93" s="24"/>
      <c r="E93" s="25"/>
      <c r="F93" s="25"/>
      <c r="G93" s="25"/>
      <c r="H93" s="25"/>
      <c r="I93" s="25"/>
      <c r="J93" s="17" t="str">
        <f aca="false">IF(OR(C93="",D93=""),"",(D93-C93)/365.25)</f>
        <v/>
      </c>
      <c r="K93" s="18" t="str">
        <f aca="false">IF(C93="","","T"&amp;ROUNDUP(MONTH(C93)/3,0))</f>
        <v/>
      </c>
      <c r="L93" s="19" t="str">
        <f aca="false">IF(OR(Q93="",E93=""),"",(E93-Q93)/((D93-P93)/365.25))</f>
        <v/>
      </c>
      <c r="M93" s="20" t="str">
        <f aca="false">IF(OR(J93="",E93="",B93=""),"",IF(UPPER(LEFT(B93,1))="F",-7.709133+0.0042232*J93*E93,-7.999994+0.0036124*J93*E93))</f>
        <v/>
      </c>
      <c r="N93" s="19" t="str">
        <f aca="false">IF(M93="","",J93-M93)</f>
        <v/>
      </c>
      <c r="O93" s="18" t="str">
        <f aca="false">IF(M93="","",IF(M93&lt;-1,"Pre-PHV",IF(M93&lt;1,"Circa-PHV","Post-PHV")))</f>
        <v/>
      </c>
      <c r="P93" s="21" t="str">
        <f aca="false">IF(OR(A93="",D93=""),"",_xlfn.MAXIFS($D$4:$D$503,$A$4:$A$503,A93,$D$4:$D$503,"&lt;="&amp;(D93-73)))</f>
        <v/>
      </c>
      <c r="Q93" s="19" t="str">
        <f aca="false">IF(OR(P93="",P93=0),"",SUMIFS($E$4:$E$503,$A$4:$A$503,A93,$D$4:$D$503,P93)/COUNTIFS($A$4:$A$503,A93,$D$4:$D$503,P93))</f>
        <v/>
      </c>
    </row>
    <row r="94" customFormat="false" ht="15" hidden="false" customHeight="false" outlineLevel="0" collapsed="false">
      <c r="A94" s="22"/>
      <c r="B94" s="23"/>
      <c r="C94" s="24"/>
      <c r="D94" s="24"/>
      <c r="E94" s="25"/>
      <c r="F94" s="25"/>
      <c r="G94" s="25"/>
      <c r="H94" s="25"/>
      <c r="I94" s="25"/>
      <c r="J94" s="17" t="str">
        <f aca="false">IF(OR(C94="",D94=""),"",(D94-C94)/365.25)</f>
        <v/>
      </c>
      <c r="K94" s="18" t="str">
        <f aca="false">IF(C94="","","T"&amp;ROUNDUP(MONTH(C94)/3,0))</f>
        <v/>
      </c>
      <c r="L94" s="19" t="str">
        <f aca="false">IF(OR(Q94="",E94=""),"",(E94-Q94)/((D94-P94)/365.25))</f>
        <v/>
      </c>
      <c r="M94" s="20" t="str">
        <f aca="false">IF(OR(J94="",E94="",B94=""),"",IF(UPPER(LEFT(B94,1))="F",-7.709133+0.0042232*J94*E94,-7.999994+0.0036124*J94*E94))</f>
        <v/>
      </c>
      <c r="N94" s="19" t="str">
        <f aca="false">IF(M94="","",J94-M94)</f>
        <v/>
      </c>
      <c r="O94" s="18" t="str">
        <f aca="false">IF(M94="","",IF(M94&lt;-1,"Pre-PHV",IF(M94&lt;1,"Circa-PHV","Post-PHV")))</f>
        <v/>
      </c>
      <c r="P94" s="21" t="str">
        <f aca="false">IF(OR(A94="",D94=""),"",_xlfn.MAXIFS($D$4:$D$503,$A$4:$A$503,A94,$D$4:$D$503,"&lt;="&amp;(D94-73)))</f>
        <v/>
      </c>
      <c r="Q94" s="19" t="str">
        <f aca="false">IF(OR(P94="",P94=0),"",SUMIFS($E$4:$E$503,$A$4:$A$503,A94,$D$4:$D$503,P94)/COUNTIFS($A$4:$A$503,A94,$D$4:$D$503,P94))</f>
        <v/>
      </c>
    </row>
    <row r="95" customFormat="false" ht="15" hidden="false" customHeight="false" outlineLevel="0" collapsed="false">
      <c r="A95" s="22"/>
      <c r="B95" s="23"/>
      <c r="C95" s="24"/>
      <c r="D95" s="24"/>
      <c r="E95" s="25"/>
      <c r="F95" s="25"/>
      <c r="G95" s="25"/>
      <c r="H95" s="25"/>
      <c r="I95" s="25"/>
      <c r="J95" s="17" t="str">
        <f aca="false">IF(OR(C95="",D95=""),"",(D95-C95)/365.25)</f>
        <v/>
      </c>
      <c r="K95" s="18" t="str">
        <f aca="false">IF(C95="","","T"&amp;ROUNDUP(MONTH(C95)/3,0))</f>
        <v/>
      </c>
      <c r="L95" s="19" t="str">
        <f aca="false">IF(OR(Q95="",E95=""),"",(E95-Q95)/((D95-P95)/365.25))</f>
        <v/>
      </c>
      <c r="M95" s="20" t="str">
        <f aca="false">IF(OR(J95="",E95="",B95=""),"",IF(UPPER(LEFT(B95,1))="F",-7.709133+0.0042232*J95*E95,-7.999994+0.0036124*J95*E95))</f>
        <v/>
      </c>
      <c r="N95" s="19" t="str">
        <f aca="false">IF(M95="","",J95-M95)</f>
        <v/>
      </c>
      <c r="O95" s="18" t="str">
        <f aca="false">IF(M95="","",IF(M95&lt;-1,"Pre-PHV",IF(M95&lt;1,"Circa-PHV","Post-PHV")))</f>
        <v/>
      </c>
      <c r="P95" s="21" t="str">
        <f aca="false">IF(OR(A95="",D95=""),"",_xlfn.MAXIFS($D$4:$D$503,$A$4:$A$503,A95,$D$4:$D$503,"&lt;="&amp;(D95-73)))</f>
        <v/>
      </c>
      <c r="Q95" s="19" t="str">
        <f aca="false">IF(OR(P95="",P95=0),"",SUMIFS($E$4:$E$503,$A$4:$A$503,A95,$D$4:$D$503,P95)/COUNTIFS($A$4:$A$503,A95,$D$4:$D$503,P95))</f>
        <v/>
      </c>
    </row>
    <row r="96" customFormat="false" ht="15" hidden="false" customHeight="false" outlineLevel="0" collapsed="false">
      <c r="A96" s="22"/>
      <c r="B96" s="23"/>
      <c r="C96" s="24"/>
      <c r="D96" s="24"/>
      <c r="E96" s="25"/>
      <c r="F96" s="25"/>
      <c r="G96" s="25"/>
      <c r="H96" s="25"/>
      <c r="I96" s="25"/>
      <c r="J96" s="17" t="str">
        <f aca="false">IF(OR(C96="",D96=""),"",(D96-C96)/365.25)</f>
        <v/>
      </c>
      <c r="K96" s="18" t="str">
        <f aca="false">IF(C96="","","T"&amp;ROUNDUP(MONTH(C96)/3,0))</f>
        <v/>
      </c>
      <c r="L96" s="19" t="str">
        <f aca="false">IF(OR(Q96="",E96=""),"",(E96-Q96)/((D96-P96)/365.25))</f>
        <v/>
      </c>
      <c r="M96" s="20" t="str">
        <f aca="false">IF(OR(J96="",E96="",B96=""),"",IF(UPPER(LEFT(B96,1))="F",-7.709133+0.0042232*J96*E96,-7.999994+0.0036124*J96*E96))</f>
        <v/>
      </c>
      <c r="N96" s="19" t="str">
        <f aca="false">IF(M96="","",J96-M96)</f>
        <v/>
      </c>
      <c r="O96" s="18" t="str">
        <f aca="false">IF(M96="","",IF(M96&lt;-1,"Pre-PHV",IF(M96&lt;1,"Circa-PHV","Post-PHV")))</f>
        <v/>
      </c>
      <c r="P96" s="21" t="str">
        <f aca="false">IF(OR(A96="",D96=""),"",_xlfn.MAXIFS($D$4:$D$503,$A$4:$A$503,A96,$D$4:$D$503,"&lt;="&amp;(D96-73)))</f>
        <v/>
      </c>
      <c r="Q96" s="19" t="str">
        <f aca="false">IF(OR(P96="",P96=0),"",SUMIFS($E$4:$E$503,$A$4:$A$503,A96,$D$4:$D$503,P96)/COUNTIFS($A$4:$A$503,A96,$D$4:$D$503,P96))</f>
        <v/>
      </c>
    </row>
    <row r="97" customFormat="false" ht="15" hidden="false" customHeight="false" outlineLevel="0" collapsed="false">
      <c r="A97" s="22"/>
      <c r="B97" s="23"/>
      <c r="C97" s="24"/>
      <c r="D97" s="24"/>
      <c r="E97" s="25"/>
      <c r="F97" s="25"/>
      <c r="G97" s="25"/>
      <c r="H97" s="25"/>
      <c r="I97" s="25"/>
      <c r="J97" s="17" t="str">
        <f aca="false">IF(OR(C97="",D97=""),"",(D97-C97)/365.25)</f>
        <v/>
      </c>
      <c r="K97" s="18" t="str">
        <f aca="false">IF(C97="","","T"&amp;ROUNDUP(MONTH(C97)/3,0))</f>
        <v/>
      </c>
      <c r="L97" s="19" t="str">
        <f aca="false">IF(OR(Q97="",E97=""),"",(E97-Q97)/((D97-P97)/365.25))</f>
        <v/>
      </c>
      <c r="M97" s="20" t="str">
        <f aca="false">IF(OR(J97="",E97="",B97=""),"",IF(UPPER(LEFT(B97,1))="F",-7.709133+0.0042232*J97*E97,-7.999994+0.0036124*J97*E97))</f>
        <v/>
      </c>
      <c r="N97" s="19" t="str">
        <f aca="false">IF(M97="","",J97-M97)</f>
        <v/>
      </c>
      <c r="O97" s="18" t="str">
        <f aca="false">IF(M97="","",IF(M97&lt;-1,"Pre-PHV",IF(M97&lt;1,"Circa-PHV","Post-PHV")))</f>
        <v/>
      </c>
      <c r="P97" s="21" t="str">
        <f aca="false">IF(OR(A97="",D97=""),"",_xlfn.MAXIFS($D$4:$D$503,$A$4:$A$503,A97,$D$4:$D$503,"&lt;="&amp;(D97-73)))</f>
        <v/>
      </c>
      <c r="Q97" s="19" t="str">
        <f aca="false">IF(OR(P97="",P97=0),"",SUMIFS($E$4:$E$503,$A$4:$A$503,A97,$D$4:$D$503,P97)/COUNTIFS($A$4:$A$503,A97,$D$4:$D$503,P97))</f>
        <v/>
      </c>
    </row>
    <row r="98" customFormat="false" ht="15" hidden="false" customHeight="false" outlineLevel="0" collapsed="false">
      <c r="A98" s="22"/>
      <c r="B98" s="23"/>
      <c r="C98" s="24"/>
      <c r="D98" s="24"/>
      <c r="E98" s="25"/>
      <c r="F98" s="25"/>
      <c r="G98" s="25"/>
      <c r="H98" s="25"/>
      <c r="I98" s="25"/>
      <c r="J98" s="17" t="str">
        <f aca="false">IF(OR(C98="",D98=""),"",(D98-C98)/365.25)</f>
        <v/>
      </c>
      <c r="K98" s="18" t="str">
        <f aca="false">IF(C98="","","T"&amp;ROUNDUP(MONTH(C98)/3,0))</f>
        <v/>
      </c>
      <c r="L98" s="19" t="str">
        <f aca="false">IF(OR(Q98="",E98=""),"",(E98-Q98)/((D98-P98)/365.25))</f>
        <v/>
      </c>
      <c r="M98" s="20" t="str">
        <f aca="false">IF(OR(J98="",E98="",B98=""),"",IF(UPPER(LEFT(B98,1))="F",-7.709133+0.0042232*J98*E98,-7.999994+0.0036124*J98*E98))</f>
        <v/>
      </c>
      <c r="N98" s="19" t="str">
        <f aca="false">IF(M98="","",J98-M98)</f>
        <v/>
      </c>
      <c r="O98" s="18" t="str">
        <f aca="false">IF(M98="","",IF(M98&lt;-1,"Pre-PHV",IF(M98&lt;1,"Circa-PHV","Post-PHV")))</f>
        <v/>
      </c>
      <c r="P98" s="21" t="str">
        <f aca="false">IF(OR(A98="",D98=""),"",_xlfn.MAXIFS($D$4:$D$503,$A$4:$A$503,A98,$D$4:$D$503,"&lt;="&amp;(D98-73)))</f>
        <v/>
      </c>
      <c r="Q98" s="19" t="str">
        <f aca="false">IF(OR(P98="",P98=0),"",SUMIFS($E$4:$E$503,$A$4:$A$503,A98,$D$4:$D$503,P98)/COUNTIFS($A$4:$A$503,A98,$D$4:$D$503,P98))</f>
        <v/>
      </c>
    </row>
    <row r="99" customFormat="false" ht="15" hidden="false" customHeight="false" outlineLevel="0" collapsed="false">
      <c r="A99" s="22"/>
      <c r="B99" s="23"/>
      <c r="C99" s="24"/>
      <c r="D99" s="24"/>
      <c r="E99" s="25"/>
      <c r="F99" s="25"/>
      <c r="G99" s="25"/>
      <c r="H99" s="25"/>
      <c r="I99" s="25"/>
      <c r="J99" s="17" t="str">
        <f aca="false">IF(OR(C99="",D99=""),"",(D99-C99)/365.25)</f>
        <v/>
      </c>
      <c r="K99" s="18" t="str">
        <f aca="false">IF(C99="","","T"&amp;ROUNDUP(MONTH(C99)/3,0))</f>
        <v/>
      </c>
      <c r="L99" s="19" t="str">
        <f aca="false">IF(OR(Q99="",E99=""),"",(E99-Q99)/((D99-P99)/365.25))</f>
        <v/>
      </c>
      <c r="M99" s="20" t="str">
        <f aca="false">IF(OR(J99="",E99="",B99=""),"",IF(UPPER(LEFT(B99,1))="F",-7.709133+0.0042232*J99*E99,-7.999994+0.0036124*J99*E99))</f>
        <v/>
      </c>
      <c r="N99" s="19" t="str">
        <f aca="false">IF(M99="","",J99-M99)</f>
        <v/>
      </c>
      <c r="O99" s="18" t="str">
        <f aca="false">IF(M99="","",IF(M99&lt;-1,"Pre-PHV",IF(M99&lt;1,"Circa-PHV","Post-PHV")))</f>
        <v/>
      </c>
      <c r="P99" s="21" t="str">
        <f aca="false">IF(OR(A99="",D99=""),"",_xlfn.MAXIFS($D$4:$D$503,$A$4:$A$503,A99,$D$4:$D$503,"&lt;="&amp;(D99-73)))</f>
        <v/>
      </c>
      <c r="Q99" s="19" t="str">
        <f aca="false">IF(OR(P99="",P99=0),"",SUMIFS($E$4:$E$503,$A$4:$A$503,A99,$D$4:$D$503,P99)/COUNTIFS($A$4:$A$503,A99,$D$4:$D$503,P99))</f>
        <v/>
      </c>
    </row>
    <row r="100" customFormat="false" ht="15" hidden="false" customHeight="false" outlineLevel="0" collapsed="false">
      <c r="A100" s="22"/>
      <c r="B100" s="23"/>
      <c r="C100" s="24"/>
      <c r="D100" s="24"/>
      <c r="E100" s="25"/>
      <c r="F100" s="25"/>
      <c r="G100" s="25"/>
      <c r="H100" s="25"/>
      <c r="I100" s="25"/>
      <c r="J100" s="17" t="str">
        <f aca="false">IF(OR(C100="",D100=""),"",(D100-C100)/365.25)</f>
        <v/>
      </c>
      <c r="K100" s="18" t="str">
        <f aca="false">IF(C100="","","T"&amp;ROUNDUP(MONTH(C100)/3,0))</f>
        <v/>
      </c>
      <c r="L100" s="19" t="str">
        <f aca="false">IF(OR(Q100="",E100=""),"",(E100-Q100)/((D100-P100)/365.25))</f>
        <v/>
      </c>
      <c r="M100" s="20" t="str">
        <f aca="false">IF(OR(J100="",E100="",B100=""),"",IF(UPPER(LEFT(B100,1))="F",-7.709133+0.0042232*J100*E100,-7.999994+0.0036124*J100*E100))</f>
        <v/>
      </c>
      <c r="N100" s="19" t="str">
        <f aca="false">IF(M100="","",J100-M100)</f>
        <v/>
      </c>
      <c r="O100" s="18" t="str">
        <f aca="false">IF(M100="","",IF(M100&lt;-1,"Pre-PHV",IF(M100&lt;1,"Circa-PHV","Post-PHV")))</f>
        <v/>
      </c>
      <c r="P100" s="21" t="str">
        <f aca="false">IF(OR(A100="",D100=""),"",_xlfn.MAXIFS($D$4:$D$503,$A$4:$A$503,A100,$D$4:$D$503,"&lt;="&amp;(D100-73)))</f>
        <v/>
      </c>
      <c r="Q100" s="19" t="str">
        <f aca="false">IF(OR(P100="",P100=0),"",SUMIFS($E$4:$E$503,$A$4:$A$503,A100,$D$4:$D$503,P100)/COUNTIFS($A$4:$A$503,A100,$D$4:$D$503,P100))</f>
        <v/>
      </c>
    </row>
    <row r="101" customFormat="false" ht="15" hidden="false" customHeight="false" outlineLevel="0" collapsed="false">
      <c r="A101" s="22"/>
      <c r="B101" s="23"/>
      <c r="C101" s="24"/>
      <c r="D101" s="24"/>
      <c r="E101" s="25"/>
      <c r="F101" s="25"/>
      <c r="G101" s="25"/>
      <c r="H101" s="25"/>
      <c r="I101" s="25"/>
      <c r="J101" s="17" t="str">
        <f aca="false">IF(OR(C101="",D101=""),"",(D101-C101)/365.25)</f>
        <v/>
      </c>
      <c r="K101" s="18" t="str">
        <f aca="false">IF(C101="","","T"&amp;ROUNDUP(MONTH(C101)/3,0))</f>
        <v/>
      </c>
      <c r="L101" s="19" t="str">
        <f aca="false">IF(OR(Q101="",E101=""),"",(E101-Q101)/((D101-P101)/365.25))</f>
        <v/>
      </c>
      <c r="M101" s="20" t="str">
        <f aca="false">IF(OR(J101="",E101="",B101=""),"",IF(UPPER(LEFT(B101,1))="F",-7.709133+0.0042232*J101*E101,-7.999994+0.0036124*J101*E101))</f>
        <v/>
      </c>
      <c r="N101" s="19" t="str">
        <f aca="false">IF(M101="","",J101-M101)</f>
        <v/>
      </c>
      <c r="O101" s="18" t="str">
        <f aca="false">IF(M101="","",IF(M101&lt;-1,"Pre-PHV",IF(M101&lt;1,"Circa-PHV","Post-PHV")))</f>
        <v/>
      </c>
      <c r="P101" s="21" t="str">
        <f aca="false">IF(OR(A101="",D101=""),"",_xlfn.MAXIFS($D$4:$D$503,$A$4:$A$503,A101,$D$4:$D$503,"&lt;="&amp;(D101-73)))</f>
        <v/>
      </c>
      <c r="Q101" s="19" t="str">
        <f aca="false">IF(OR(P101="",P101=0),"",SUMIFS($E$4:$E$503,$A$4:$A$503,A101,$D$4:$D$503,P101)/COUNTIFS($A$4:$A$503,A101,$D$4:$D$503,P101))</f>
        <v/>
      </c>
    </row>
    <row r="102" customFormat="false" ht="15" hidden="false" customHeight="false" outlineLevel="0" collapsed="false">
      <c r="A102" s="22"/>
      <c r="B102" s="23"/>
      <c r="C102" s="24"/>
      <c r="D102" s="24"/>
      <c r="E102" s="25"/>
      <c r="F102" s="25"/>
      <c r="G102" s="25"/>
      <c r="H102" s="25"/>
      <c r="I102" s="25"/>
      <c r="J102" s="17" t="str">
        <f aca="false">IF(OR(C102="",D102=""),"",(D102-C102)/365.25)</f>
        <v/>
      </c>
      <c r="K102" s="18" t="str">
        <f aca="false">IF(C102="","","T"&amp;ROUNDUP(MONTH(C102)/3,0))</f>
        <v/>
      </c>
      <c r="L102" s="19" t="str">
        <f aca="false">IF(OR(Q102="",E102=""),"",(E102-Q102)/((D102-P102)/365.25))</f>
        <v/>
      </c>
      <c r="M102" s="20" t="str">
        <f aca="false">IF(OR(J102="",E102="",B102=""),"",IF(UPPER(LEFT(B102,1))="F",-7.709133+0.0042232*J102*E102,-7.999994+0.0036124*J102*E102))</f>
        <v/>
      </c>
      <c r="N102" s="19" t="str">
        <f aca="false">IF(M102="","",J102-M102)</f>
        <v/>
      </c>
      <c r="O102" s="18" t="str">
        <f aca="false">IF(M102="","",IF(M102&lt;-1,"Pre-PHV",IF(M102&lt;1,"Circa-PHV","Post-PHV")))</f>
        <v/>
      </c>
      <c r="P102" s="21" t="str">
        <f aca="false">IF(OR(A102="",D102=""),"",_xlfn.MAXIFS($D$4:$D$503,$A$4:$A$503,A102,$D$4:$D$503,"&lt;="&amp;(D102-73)))</f>
        <v/>
      </c>
      <c r="Q102" s="19" t="str">
        <f aca="false">IF(OR(P102="",P102=0),"",SUMIFS($E$4:$E$503,$A$4:$A$503,A102,$D$4:$D$503,P102)/COUNTIFS($A$4:$A$503,A102,$D$4:$D$503,P102))</f>
        <v/>
      </c>
    </row>
    <row r="103" customFormat="false" ht="15" hidden="false" customHeight="false" outlineLevel="0" collapsed="false">
      <c r="A103" s="22"/>
      <c r="B103" s="23"/>
      <c r="C103" s="24"/>
      <c r="D103" s="24"/>
      <c r="E103" s="25"/>
      <c r="F103" s="25"/>
      <c r="G103" s="25"/>
      <c r="H103" s="25"/>
      <c r="I103" s="25"/>
      <c r="J103" s="17" t="str">
        <f aca="false">IF(OR(C103="",D103=""),"",(D103-C103)/365.25)</f>
        <v/>
      </c>
      <c r="K103" s="18" t="str">
        <f aca="false">IF(C103="","","T"&amp;ROUNDUP(MONTH(C103)/3,0))</f>
        <v/>
      </c>
      <c r="L103" s="19" t="str">
        <f aca="false">IF(OR(Q103="",E103=""),"",(E103-Q103)/((D103-P103)/365.25))</f>
        <v/>
      </c>
      <c r="M103" s="20" t="str">
        <f aca="false">IF(OR(J103="",E103="",B103=""),"",IF(UPPER(LEFT(B103,1))="F",-7.709133+0.0042232*J103*E103,-7.999994+0.0036124*J103*E103))</f>
        <v/>
      </c>
      <c r="N103" s="19" t="str">
        <f aca="false">IF(M103="","",J103-M103)</f>
        <v/>
      </c>
      <c r="O103" s="18" t="str">
        <f aca="false">IF(M103="","",IF(M103&lt;-1,"Pre-PHV",IF(M103&lt;1,"Circa-PHV","Post-PHV")))</f>
        <v/>
      </c>
      <c r="P103" s="21" t="str">
        <f aca="false">IF(OR(A103="",D103=""),"",_xlfn.MAXIFS($D$4:$D$503,$A$4:$A$503,A103,$D$4:$D$503,"&lt;="&amp;(D103-73)))</f>
        <v/>
      </c>
      <c r="Q103" s="19" t="str">
        <f aca="false">IF(OR(P103="",P103=0),"",SUMIFS($E$4:$E$503,$A$4:$A$503,A103,$D$4:$D$503,P103)/COUNTIFS($A$4:$A$503,A103,$D$4:$D$503,P103))</f>
        <v/>
      </c>
    </row>
    <row r="104" customFormat="false" ht="15" hidden="false" customHeight="false" outlineLevel="0" collapsed="false">
      <c r="A104" s="22"/>
      <c r="B104" s="23"/>
      <c r="C104" s="24"/>
      <c r="D104" s="24"/>
      <c r="E104" s="25"/>
      <c r="F104" s="25"/>
      <c r="G104" s="25"/>
      <c r="H104" s="25"/>
      <c r="I104" s="25"/>
      <c r="J104" s="17" t="str">
        <f aca="false">IF(OR(C104="",D104=""),"",(D104-C104)/365.25)</f>
        <v/>
      </c>
      <c r="K104" s="18" t="str">
        <f aca="false">IF(C104="","","T"&amp;ROUNDUP(MONTH(C104)/3,0))</f>
        <v/>
      </c>
      <c r="L104" s="19" t="str">
        <f aca="false">IF(OR(Q104="",E104=""),"",(E104-Q104)/((D104-P104)/365.25))</f>
        <v/>
      </c>
      <c r="M104" s="20" t="str">
        <f aca="false">IF(OR(J104="",E104="",B104=""),"",IF(UPPER(LEFT(B104,1))="F",-7.709133+0.0042232*J104*E104,-7.999994+0.0036124*J104*E104))</f>
        <v/>
      </c>
      <c r="N104" s="19" t="str">
        <f aca="false">IF(M104="","",J104-M104)</f>
        <v/>
      </c>
      <c r="O104" s="18" t="str">
        <f aca="false">IF(M104="","",IF(M104&lt;-1,"Pre-PHV",IF(M104&lt;1,"Circa-PHV","Post-PHV")))</f>
        <v/>
      </c>
      <c r="P104" s="21" t="str">
        <f aca="false">IF(OR(A104="",D104=""),"",_xlfn.MAXIFS($D$4:$D$503,$A$4:$A$503,A104,$D$4:$D$503,"&lt;="&amp;(D104-73)))</f>
        <v/>
      </c>
      <c r="Q104" s="19" t="str">
        <f aca="false">IF(OR(P104="",P104=0),"",SUMIFS($E$4:$E$503,$A$4:$A$503,A104,$D$4:$D$503,P104)/COUNTIFS($A$4:$A$503,A104,$D$4:$D$503,P104))</f>
        <v/>
      </c>
    </row>
    <row r="105" customFormat="false" ht="15" hidden="false" customHeight="false" outlineLevel="0" collapsed="false">
      <c r="A105" s="22"/>
      <c r="B105" s="23"/>
      <c r="C105" s="24"/>
      <c r="D105" s="24"/>
      <c r="E105" s="25"/>
      <c r="F105" s="25"/>
      <c r="G105" s="25"/>
      <c r="H105" s="25"/>
      <c r="I105" s="25"/>
      <c r="J105" s="17" t="str">
        <f aca="false">IF(OR(C105="",D105=""),"",(D105-C105)/365.25)</f>
        <v/>
      </c>
      <c r="K105" s="18" t="str">
        <f aca="false">IF(C105="","","T"&amp;ROUNDUP(MONTH(C105)/3,0))</f>
        <v/>
      </c>
      <c r="L105" s="19" t="str">
        <f aca="false">IF(OR(Q105="",E105=""),"",(E105-Q105)/((D105-P105)/365.25))</f>
        <v/>
      </c>
      <c r="M105" s="20" t="str">
        <f aca="false">IF(OR(J105="",E105="",B105=""),"",IF(UPPER(LEFT(B105,1))="F",-7.709133+0.0042232*J105*E105,-7.999994+0.0036124*J105*E105))</f>
        <v/>
      </c>
      <c r="N105" s="19" t="str">
        <f aca="false">IF(M105="","",J105-M105)</f>
        <v/>
      </c>
      <c r="O105" s="18" t="str">
        <f aca="false">IF(M105="","",IF(M105&lt;-1,"Pre-PHV",IF(M105&lt;1,"Circa-PHV","Post-PHV")))</f>
        <v/>
      </c>
      <c r="P105" s="21" t="str">
        <f aca="false">IF(OR(A105="",D105=""),"",_xlfn.MAXIFS($D$4:$D$503,$A$4:$A$503,A105,$D$4:$D$503,"&lt;="&amp;(D105-73)))</f>
        <v/>
      </c>
      <c r="Q105" s="19" t="str">
        <f aca="false">IF(OR(P105="",P105=0),"",SUMIFS($E$4:$E$503,$A$4:$A$503,A105,$D$4:$D$503,P105)/COUNTIFS($A$4:$A$503,A105,$D$4:$D$503,P105))</f>
        <v/>
      </c>
    </row>
    <row r="106" customFormat="false" ht="15" hidden="false" customHeight="false" outlineLevel="0" collapsed="false">
      <c r="A106" s="22"/>
      <c r="B106" s="23"/>
      <c r="C106" s="24"/>
      <c r="D106" s="24"/>
      <c r="E106" s="25"/>
      <c r="F106" s="25"/>
      <c r="G106" s="25"/>
      <c r="H106" s="25"/>
      <c r="I106" s="25"/>
      <c r="J106" s="17" t="str">
        <f aca="false">IF(OR(C106="",D106=""),"",(D106-C106)/365.25)</f>
        <v/>
      </c>
      <c r="K106" s="18" t="str">
        <f aca="false">IF(C106="","","T"&amp;ROUNDUP(MONTH(C106)/3,0))</f>
        <v/>
      </c>
      <c r="L106" s="19" t="str">
        <f aca="false">IF(OR(Q106="",E106=""),"",(E106-Q106)/((D106-P106)/365.25))</f>
        <v/>
      </c>
      <c r="M106" s="20" t="str">
        <f aca="false">IF(OR(J106="",E106="",B106=""),"",IF(UPPER(LEFT(B106,1))="F",-7.709133+0.0042232*J106*E106,-7.999994+0.0036124*J106*E106))</f>
        <v/>
      </c>
      <c r="N106" s="19" t="str">
        <f aca="false">IF(M106="","",J106-M106)</f>
        <v/>
      </c>
      <c r="O106" s="18" t="str">
        <f aca="false">IF(M106="","",IF(M106&lt;-1,"Pre-PHV",IF(M106&lt;1,"Circa-PHV","Post-PHV")))</f>
        <v/>
      </c>
      <c r="P106" s="21" t="str">
        <f aca="false">IF(OR(A106="",D106=""),"",_xlfn.MAXIFS($D$4:$D$503,$A$4:$A$503,A106,$D$4:$D$503,"&lt;="&amp;(D106-73)))</f>
        <v/>
      </c>
      <c r="Q106" s="19" t="str">
        <f aca="false">IF(OR(P106="",P106=0),"",SUMIFS($E$4:$E$503,$A$4:$A$503,A106,$D$4:$D$503,P106)/COUNTIFS($A$4:$A$503,A106,$D$4:$D$503,P106))</f>
        <v/>
      </c>
    </row>
    <row r="107" customFormat="false" ht="15" hidden="false" customHeight="false" outlineLevel="0" collapsed="false">
      <c r="A107" s="22"/>
      <c r="B107" s="23"/>
      <c r="C107" s="24"/>
      <c r="D107" s="24"/>
      <c r="E107" s="25"/>
      <c r="F107" s="25"/>
      <c r="G107" s="25"/>
      <c r="H107" s="25"/>
      <c r="I107" s="25"/>
      <c r="J107" s="17" t="str">
        <f aca="false">IF(OR(C107="",D107=""),"",(D107-C107)/365.25)</f>
        <v/>
      </c>
      <c r="K107" s="18" t="str">
        <f aca="false">IF(C107="","","T"&amp;ROUNDUP(MONTH(C107)/3,0))</f>
        <v/>
      </c>
      <c r="L107" s="19" t="str">
        <f aca="false">IF(OR(Q107="",E107=""),"",(E107-Q107)/((D107-P107)/365.25))</f>
        <v/>
      </c>
      <c r="M107" s="20" t="str">
        <f aca="false">IF(OR(J107="",E107="",B107=""),"",IF(UPPER(LEFT(B107,1))="F",-7.709133+0.0042232*J107*E107,-7.999994+0.0036124*J107*E107))</f>
        <v/>
      </c>
      <c r="N107" s="19" t="str">
        <f aca="false">IF(M107="","",J107-M107)</f>
        <v/>
      </c>
      <c r="O107" s="18" t="str">
        <f aca="false">IF(M107="","",IF(M107&lt;-1,"Pre-PHV",IF(M107&lt;1,"Circa-PHV","Post-PHV")))</f>
        <v/>
      </c>
      <c r="P107" s="21" t="str">
        <f aca="false">IF(OR(A107="",D107=""),"",_xlfn.MAXIFS($D$4:$D$503,$A$4:$A$503,A107,$D$4:$D$503,"&lt;="&amp;(D107-73)))</f>
        <v/>
      </c>
      <c r="Q107" s="19" t="str">
        <f aca="false">IF(OR(P107="",P107=0),"",SUMIFS($E$4:$E$503,$A$4:$A$503,A107,$D$4:$D$503,P107)/COUNTIFS($A$4:$A$503,A107,$D$4:$D$503,P107))</f>
        <v/>
      </c>
    </row>
    <row r="108" customFormat="false" ht="15" hidden="false" customHeight="false" outlineLevel="0" collapsed="false">
      <c r="A108" s="22"/>
      <c r="B108" s="23"/>
      <c r="C108" s="24"/>
      <c r="D108" s="24"/>
      <c r="E108" s="25"/>
      <c r="F108" s="25"/>
      <c r="G108" s="25"/>
      <c r="H108" s="25"/>
      <c r="I108" s="25"/>
      <c r="J108" s="17" t="str">
        <f aca="false">IF(OR(C108="",D108=""),"",(D108-C108)/365.25)</f>
        <v/>
      </c>
      <c r="K108" s="18" t="str">
        <f aca="false">IF(C108="","","T"&amp;ROUNDUP(MONTH(C108)/3,0))</f>
        <v/>
      </c>
      <c r="L108" s="19" t="str">
        <f aca="false">IF(OR(Q108="",E108=""),"",(E108-Q108)/((D108-P108)/365.25))</f>
        <v/>
      </c>
      <c r="M108" s="20" t="str">
        <f aca="false">IF(OR(J108="",E108="",B108=""),"",IF(UPPER(LEFT(B108,1))="F",-7.709133+0.0042232*J108*E108,-7.999994+0.0036124*J108*E108))</f>
        <v/>
      </c>
      <c r="N108" s="19" t="str">
        <f aca="false">IF(M108="","",J108-M108)</f>
        <v/>
      </c>
      <c r="O108" s="18" t="str">
        <f aca="false">IF(M108="","",IF(M108&lt;-1,"Pre-PHV",IF(M108&lt;1,"Circa-PHV","Post-PHV")))</f>
        <v/>
      </c>
      <c r="P108" s="21" t="str">
        <f aca="false">IF(OR(A108="",D108=""),"",_xlfn.MAXIFS($D$4:$D$503,$A$4:$A$503,A108,$D$4:$D$503,"&lt;="&amp;(D108-73)))</f>
        <v/>
      </c>
      <c r="Q108" s="19" t="str">
        <f aca="false">IF(OR(P108="",P108=0),"",SUMIFS($E$4:$E$503,$A$4:$A$503,A108,$D$4:$D$503,P108)/COUNTIFS($A$4:$A$503,A108,$D$4:$D$503,P108))</f>
        <v/>
      </c>
    </row>
    <row r="109" customFormat="false" ht="15" hidden="false" customHeight="false" outlineLevel="0" collapsed="false">
      <c r="A109" s="22"/>
      <c r="B109" s="23"/>
      <c r="C109" s="24"/>
      <c r="D109" s="24"/>
      <c r="E109" s="25"/>
      <c r="F109" s="25"/>
      <c r="G109" s="25"/>
      <c r="H109" s="25"/>
      <c r="I109" s="25"/>
      <c r="J109" s="17" t="str">
        <f aca="false">IF(OR(C109="",D109=""),"",(D109-C109)/365.25)</f>
        <v/>
      </c>
      <c r="K109" s="18" t="str">
        <f aca="false">IF(C109="","","T"&amp;ROUNDUP(MONTH(C109)/3,0))</f>
        <v/>
      </c>
      <c r="L109" s="19" t="str">
        <f aca="false">IF(OR(Q109="",E109=""),"",(E109-Q109)/((D109-P109)/365.25))</f>
        <v/>
      </c>
      <c r="M109" s="20" t="str">
        <f aca="false">IF(OR(J109="",E109="",B109=""),"",IF(UPPER(LEFT(B109,1))="F",-7.709133+0.0042232*J109*E109,-7.999994+0.0036124*J109*E109))</f>
        <v/>
      </c>
      <c r="N109" s="19" t="str">
        <f aca="false">IF(M109="","",J109-M109)</f>
        <v/>
      </c>
      <c r="O109" s="18" t="str">
        <f aca="false">IF(M109="","",IF(M109&lt;-1,"Pre-PHV",IF(M109&lt;1,"Circa-PHV","Post-PHV")))</f>
        <v/>
      </c>
      <c r="P109" s="21" t="str">
        <f aca="false">IF(OR(A109="",D109=""),"",_xlfn.MAXIFS($D$4:$D$503,$A$4:$A$503,A109,$D$4:$D$503,"&lt;="&amp;(D109-73)))</f>
        <v/>
      </c>
      <c r="Q109" s="19" t="str">
        <f aca="false">IF(OR(P109="",P109=0),"",SUMIFS($E$4:$E$503,$A$4:$A$503,A109,$D$4:$D$503,P109)/COUNTIFS($A$4:$A$503,A109,$D$4:$D$503,P109))</f>
        <v/>
      </c>
    </row>
    <row r="110" customFormat="false" ht="15" hidden="false" customHeight="false" outlineLevel="0" collapsed="false">
      <c r="A110" s="22"/>
      <c r="B110" s="23"/>
      <c r="C110" s="24"/>
      <c r="D110" s="24"/>
      <c r="E110" s="25"/>
      <c r="F110" s="25"/>
      <c r="G110" s="25"/>
      <c r="H110" s="25"/>
      <c r="I110" s="25"/>
      <c r="J110" s="17" t="str">
        <f aca="false">IF(OR(C110="",D110=""),"",(D110-C110)/365.25)</f>
        <v/>
      </c>
      <c r="K110" s="18" t="str">
        <f aca="false">IF(C110="","","T"&amp;ROUNDUP(MONTH(C110)/3,0))</f>
        <v/>
      </c>
      <c r="L110" s="19" t="str">
        <f aca="false">IF(OR(Q110="",E110=""),"",(E110-Q110)/((D110-P110)/365.25))</f>
        <v/>
      </c>
      <c r="M110" s="20" t="str">
        <f aca="false">IF(OR(J110="",E110="",B110=""),"",IF(UPPER(LEFT(B110,1))="F",-7.709133+0.0042232*J110*E110,-7.999994+0.0036124*J110*E110))</f>
        <v/>
      </c>
      <c r="N110" s="19" t="str">
        <f aca="false">IF(M110="","",J110-M110)</f>
        <v/>
      </c>
      <c r="O110" s="18" t="str">
        <f aca="false">IF(M110="","",IF(M110&lt;-1,"Pre-PHV",IF(M110&lt;1,"Circa-PHV","Post-PHV")))</f>
        <v/>
      </c>
      <c r="P110" s="21" t="str">
        <f aca="false">IF(OR(A110="",D110=""),"",_xlfn.MAXIFS($D$4:$D$503,$A$4:$A$503,A110,$D$4:$D$503,"&lt;="&amp;(D110-73)))</f>
        <v/>
      </c>
      <c r="Q110" s="19" t="str">
        <f aca="false">IF(OR(P110="",P110=0),"",SUMIFS($E$4:$E$503,$A$4:$A$503,A110,$D$4:$D$503,P110)/COUNTIFS($A$4:$A$503,A110,$D$4:$D$503,P110))</f>
        <v/>
      </c>
    </row>
    <row r="111" customFormat="false" ht="15" hidden="false" customHeight="false" outlineLevel="0" collapsed="false">
      <c r="A111" s="22"/>
      <c r="B111" s="23"/>
      <c r="C111" s="24"/>
      <c r="D111" s="24"/>
      <c r="E111" s="25"/>
      <c r="F111" s="25"/>
      <c r="G111" s="25"/>
      <c r="H111" s="25"/>
      <c r="I111" s="25"/>
      <c r="J111" s="17" t="str">
        <f aca="false">IF(OR(C111="",D111=""),"",(D111-C111)/365.25)</f>
        <v/>
      </c>
      <c r="K111" s="18" t="str">
        <f aca="false">IF(C111="","","T"&amp;ROUNDUP(MONTH(C111)/3,0))</f>
        <v/>
      </c>
      <c r="L111" s="19" t="str">
        <f aca="false">IF(OR(Q111="",E111=""),"",(E111-Q111)/((D111-P111)/365.25))</f>
        <v/>
      </c>
      <c r="M111" s="20" t="str">
        <f aca="false">IF(OR(J111="",E111="",B111=""),"",IF(UPPER(LEFT(B111,1))="F",-7.709133+0.0042232*J111*E111,-7.999994+0.0036124*J111*E111))</f>
        <v/>
      </c>
      <c r="N111" s="19" t="str">
        <f aca="false">IF(M111="","",J111-M111)</f>
        <v/>
      </c>
      <c r="O111" s="18" t="str">
        <f aca="false">IF(M111="","",IF(M111&lt;-1,"Pre-PHV",IF(M111&lt;1,"Circa-PHV","Post-PHV")))</f>
        <v/>
      </c>
      <c r="P111" s="21" t="str">
        <f aca="false">IF(OR(A111="",D111=""),"",_xlfn.MAXIFS($D$4:$D$503,$A$4:$A$503,A111,$D$4:$D$503,"&lt;="&amp;(D111-73)))</f>
        <v/>
      </c>
      <c r="Q111" s="19" t="str">
        <f aca="false">IF(OR(P111="",P111=0),"",SUMIFS($E$4:$E$503,$A$4:$A$503,A111,$D$4:$D$503,P111)/COUNTIFS($A$4:$A$503,A111,$D$4:$D$503,P111))</f>
        <v/>
      </c>
    </row>
    <row r="112" customFormat="false" ht="15" hidden="false" customHeight="false" outlineLevel="0" collapsed="false">
      <c r="A112" s="22"/>
      <c r="B112" s="23"/>
      <c r="C112" s="24"/>
      <c r="D112" s="24"/>
      <c r="E112" s="25"/>
      <c r="F112" s="25"/>
      <c r="G112" s="25"/>
      <c r="H112" s="25"/>
      <c r="I112" s="25"/>
      <c r="J112" s="17" t="str">
        <f aca="false">IF(OR(C112="",D112=""),"",(D112-C112)/365.25)</f>
        <v/>
      </c>
      <c r="K112" s="18" t="str">
        <f aca="false">IF(C112="","","T"&amp;ROUNDUP(MONTH(C112)/3,0))</f>
        <v/>
      </c>
      <c r="L112" s="19" t="str">
        <f aca="false">IF(OR(Q112="",E112=""),"",(E112-Q112)/((D112-P112)/365.25))</f>
        <v/>
      </c>
      <c r="M112" s="20" t="str">
        <f aca="false">IF(OR(J112="",E112="",B112=""),"",IF(UPPER(LEFT(B112,1))="F",-7.709133+0.0042232*J112*E112,-7.999994+0.0036124*J112*E112))</f>
        <v/>
      </c>
      <c r="N112" s="19" t="str">
        <f aca="false">IF(M112="","",J112-M112)</f>
        <v/>
      </c>
      <c r="O112" s="18" t="str">
        <f aca="false">IF(M112="","",IF(M112&lt;-1,"Pre-PHV",IF(M112&lt;1,"Circa-PHV","Post-PHV")))</f>
        <v/>
      </c>
      <c r="P112" s="21" t="str">
        <f aca="false">IF(OR(A112="",D112=""),"",_xlfn.MAXIFS($D$4:$D$503,$A$4:$A$503,A112,$D$4:$D$503,"&lt;="&amp;(D112-73)))</f>
        <v/>
      </c>
      <c r="Q112" s="19" t="str">
        <f aca="false">IF(OR(P112="",P112=0),"",SUMIFS($E$4:$E$503,$A$4:$A$503,A112,$D$4:$D$503,P112)/COUNTIFS($A$4:$A$503,A112,$D$4:$D$503,P112))</f>
        <v/>
      </c>
    </row>
    <row r="113" customFormat="false" ht="15" hidden="false" customHeight="false" outlineLevel="0" collapsed="false">
      <c r="A113" s="22"/>
      <c r="B113" s="23"/>
      <c r="C113" s="24"/>
      <c r="D113" s="24"/>
      <c r="E113" s="25"/>
      <c r="F113" s="25"/>
      <c r="G113" s="25"/>
      <c r="H113" s="25"/>
      <c r="I113" s="25"/>
      <c r="J113" s="17" t="str">
        <f aca="false">IF(OR(C113="",D113=""),"",(D113-C113)/365.25)</f>
        <v/>
      </c>
      <c r="K113" s="18" t="str">
        <f aca="false">IF(C113="","","T"&amp;ROUNDUP(MONTH(C113)/3,0))</f>
        <v/>
      </c>
      <c r="L113" s="19" t="str">
        <f aca="false">IF(OR(Q113="",E113=""),"",(E113-Q113)/((D113-P113)/365.25))</f>
        <v/>
      </c>
      <c r="M113" s="20" t="str">
        <f aca="false">IF(OR(J113="",E113="",B113=""),"",IF(UPPER(LEFT(B113,1))="F",-7.709133+0.0042232*J113*E113,-7.999994+0.0036124*J113*E113))</f>
        <v/>
      </c>
      <c r="N113" s="19" t="str">
        <f aca="false">IF(M113="","",J113-M113)</f>
        <v/>
      </c>
      <c r="O113" s="18" t="str">
        <f aca="false">IF(M113="","",IF(M113&lt;-1,"Pre-PHV",IF(M113&lt;1,"Circa-PHV","Post-PHV")))</f>
        <v/>
      </c>
      <c r="P113" s="21" t="str">
        <f aca="false">IF(OR(A113="",D113=""),"",_xlfn.MAXIFS($D$4:$D$503,$A$4:$A$503,A113,$D$4:$D$503,"&lt;="&amp;(D113-73)))</f>
        <v/>
      </c>
      <c r="Q113" s="19" t="str">
        <f aca="false">IF(OR(P113="",P113=0),"",SUMIFS($E$4:$E$503,$A$4:$A$503,A113,$D$4:$D$503,P113)/COUNTIFS($A$4:$A$503,A113,$D$4:$D$503,P113))</f>
        <v/>
      </c>
    </row>
    <row r="114" customFormat="false" ht="15" hidden="false" customHeight="false" outlineLevel="0" collapsed="false">
      <c r="A114" s="22"/>
      <c r="B114" s="23"/>
      <c r="C114" s="24"/>
      <c r="D114" s="24"/>
      <c r="E114" s="25"/>
      <c r="F114" s="25"/>
      <c r="G114" s="25"/>
      <c r="H114" s="25"/>
      <c r="I114" s="25"/>
      <c r="J114" s="17" t="str">
        <f aca="false">IF(OR(C114="",D114=""),"",(D114-C114)/365.25)</f>
        <v/>
      </c>
      <c r="K114" s="18" t="str">
        <f aca="false">IF(C114="","","T"&amp;ROUNDUP(MONTH(C114)/3,0))</f>
        <v/>
      </c>
      <c r="L114" s="19" t="str">
        <f aca="false">IF(OR(Q114="",E114=""),"",(E114-Q114)/((D114-P114)/365.25))</f>
        <v/>
      </c>
      <c r="M114" s="20" t="str">
        <f aca="false">IF(OR(J114="",E114="",B114=""),"",IF(UPPER(LEFT(B114,1))="F",-7.709133+0.0042232*J114*E114,-7.999994+0.0036124*J114*E114))</f>
        <v/>
      </c>
      <c r="N114" s="19" t="str">
        <f aca="false">IF(M114="","",J114-M114)</f>
        <v/>
      </c>
      <c r="O114" s="18" t="str">
        <f aca="false">IF(M114="","",IF(M114&lt;-1,"Pre-PHV",IF(M114&lt;1,"Circa-PHV","Post-PHV")))</f>
        <v/>
      </c>
      <c r="P114" s="21" t="str">
        <f aca="false">IF(OR(A114="",D114=""),"",_xlfn.MAXIFS($D$4:$D$503,$A$4:$A$503,A114,$D$4:$D$503,"&lt;="&amp;(D114-73)))</f>
        <v/>
      </c>
      <c r="Q114" s="19" t="str">
        <f aca="false">IF(OR(P114="",P114=0),"",SUMIFS($E$4:$E$503,$A$4:$A$503,A114,$D$4:$D$503,P114)/COUNTIFS($A$4:$A$503,A114,$D$4:$D$503,P114))</f>
        <v/>
      </c>
    </row>
    <row r="115" customFormat="false" ht="15" hidden="false" customHeight="false" outlineLevel="0" collapsed="false">
      <c r="A115" s="22"/>
      <c r="B115" s="23"/>
      <c r="C115" s="24"/>
      <c r="D115" s="24"/>
      <c r="E115" s="25"/>
      <c r="F115" s="25"/>
      <c r="G115" s="25"/>
      <c r="H115" s="25"/>
      <c r="I115" s="25"/>
      <c r="J115" s="17" t="str">
        <f aca="false">IF(OR(C115="",D115=""),"",(D115-C115)/365.25)</f>
        <v/>
      </c>
      <c r="K115" s="18" t="str">
        <f aca="false">IF(C115="","","T"&amp;ROUNDUP(MONTH(C115)/3,0))</f>
        <v/>
      </c>
      <c r="L115" s="19" t="str">
        <f aca="false">IF(OR(Q115="",E115=""),"",(E115-Q115)/((D115-P115)/365.25))</f>
        <v/>
      </c>
      <c r="M115" s="20" t="str">
        <f aca="false">IF(OR(J115="",E115="",B115=""),"",IF(UPPER(LEFT(B115,1))="F",-7.709133+0.0042232*J115*E115,-7.999994+0.0036124*J115*E115))</f>
        <v/>
      </c>
      <c r="N115" s="19" t="str">
        <f aca="false">IF(M115="","",J115-M115)</f>
        <v/>
      </c>
      <c r="O115" s="18" t="str">
        <f aca="false">IF(M115="","",IF(M115&lt;-1,"Pre-PHV",IF(M115&lt;1,"Circa-PHV","Post-PHV")))</f>
        <v/>
      </c>
      <c r="P115" s="21" t="str">
        <f aca="false">IF(OR(A115="",D115=""),"",_xlfn.MAXIFS($D$4:$D$503,$A$4:$A$503,A115,$D$4:$D$503,"&lt;="&amp;(D115-73)))</f>
        <v/>
      </c>
      <c r="Q115" s="19" t="str">
        <f aca="false">IF(OR(P115="",P115=0),"",SUMIFS($E$4:$E$503,$A$4:$A$503,A115,$D$4:$D$503,P115)/COUNTIFS($A$4:$A$503,A115,$D$4:$D$503,P115))</f>
        <v/>
      </c>
    </row>
    <row r="116" customFormat="false" ht="15" hidden="false" customHeight="false" outlineLevel="0" collapsed="false">
      <c r="A116" s="22"/>
      <c r="B116" s="23"/>
      <c r="C116" s="24"/>
      <c r="D116" s="24"/>
      <c r="E116" s="25"/>
      <c r="F116" s="25"/>
      <c r="G116" s="25"/>
      <c r="H116" s="25"/>
      <c r="I116" s="25"/>
      <c r="J116" s="17" t="str">
        <f aca="false">IF(OR(C116="",D116=""),"",(D116-C116)/365.25)</f>
        <v/>
      </c>
      <c r="K116" s="18" t="str">
        <f aca="false">IF(C116="","","T"&amp;ROUNDUP(MONTH(C116)/3,0))</f>
        <v/>
      </c>
      <c r="L116" s="19" t="str">
        <f aca="false">IF(OR(Q116="",E116=""),"",(E116-Q116)/((D116-P116)/365.25))</f>
        <v/>
      </c>
      <c r="M116" s="20" t="str">
        <f aca="false">IF(OR(J116="",E116="",B116=""),"",IF(UPPER(LEFT(B116,1))="F",-7.709133+0.0042232*J116*E116,-7.999994+0.0036124*J116*E116))</f>
        <v/>
      </c>
      <c r="N116" s="19" t="str">
        <f aca="false">IF(M116="","",J116-M116)</f>
        <v/>
      </c>
      <c r="O116" s="18" t="str">
        <f aca="false">IF(M116="","",IF(M116&lt;-1,"Pre-PHV",IF(M116&lt;1,"Circa-PHV","Post-PHV")))</f>
        <v/>
      </c>
      <c r="P116" s="21" t="str">
        <f aca="false">IF(OR(A116="",D116=""),"",_xlfn.MAXIFS($D$4:$D$503,$A$4:$A$503,A116,$D$4:$D$503,"&lt;="&amp;(D116-73)))</f>
        <v/>
      </c>
      <c r="Q116" s="19" t="str">
        <f aca="false">IF(OR(P116="",P116=0),"",SUMIFS($E$4:$E$503,$A$4:$A$503,A116,$D$4:$D$503,P116)/COUNTIFS($A$4:$A$503,A116,$D$4:$D$503,P116))</f>
        <v/>
      </c>
    </row>
    <row r="117" customFormat="false" ht="15" hidden="false" customHeight="false" outlineLevel="0" collapsed="false">
      <c r="A117" s="22"/>
      <c r="B117" s="23"/>
      <c r="C117" s="24"/>
      <c r="D117" s="24"/>
      <c r="E117" s="25"/>
      <c r="F117" s="25"/>
      <c r="G117" s="25"/>
      <c r="H117" s="25"/>
      <c r="I117" s="25"/>
      <c r="J117" s="17" t="str">
        <f aca="false">IF(OR(C117="",D117=""),"",(D117-C117)/365.25)</f>
        <v/>
      </c>
      <c r="K117" s="18" t="str">
        <f aca="false">IF(C117="","","T"&amp;ROUNDUP(MONTH(C117)/3,0))</f>
        <v/>
      </c>
      <c r="L117" s="19" t="str">
        <f aca="false">IF(OR(Q117="",E117=""),"",(E117-Q117)/((D117-P117)/365.25))</f>
        <v/>
      </c>
      <c r="M117" s="20" t="str">
        <f aca="false">IF(OR(J117="",E117="",B117=""),"",IF(UPPER(LEFT(B117,1))="F",-7.709133+0.0042232*J117*E117,-7.999994+0.0036124*J117*E117))</f>
        <v/>
      </c>
      <c r="N117" s="19" t="str">
        <f aca="false">IF(M117="","",J117-M117)</f>
        <v/>
      </c>
      <c r="O117" s="18" t="str">
        <f aca="false">IF(M117="","",IF(M117&lt;-1,"Pre-PHV",IF(M117&lt;1,"Circa-PHV","Post-PHV")))</f>
        <v/>
      </c>
      <c r="P117" s="21" t="str">
        <f aca="false">IF(OR(A117="",D117=""),"",_xlfn.MAXIFS($D$4:$D$503,$A$4:$A$503,A117,$D$4:$D$503,"&lt;="&amp;(D117-73)))</f>
        <v/>
      </c>
      <c r="Q117" s="19" t="str">
        <f aca="false">IF(OR(P117="",P117=0),"",SUMIFS($E$4:$E$503,$A$4:$A$503,A117,$D$4:$D$503,P117)/COUNTIFS($A$4:$A$503,A117,$D$4:$D$503,P117))</f>
        <v/>
      </c>
    </row>
    <row r="118" customFormat="false" ht="15" hidden="false" customHeight="false" outlineLevel="0" collapsed="false">
      <c r="A118" s="22"/>
      <c r="B118" s="23"/>
      <c r="C118" s="24"/>
      <c r="D118" s="24"/>
      <c r="E118" s="25"/>
      <c r="F118" s="25"/>
      <c r="G118" s="25"/>
      <c r="H118" s="25"/>
      <c r="I118" s="25"/>
      <c r="J118" s="17" t="str">
        <f aca="false">IF(OR(C118="",D118=""),"",(D118-C118)/365.25)</f>
        <v/>
      </c>
      <c r="K118" s="18" t="str">
        <f aca="false">IF(C118="","","T"&amp;ROUNDUP(MONTH(C118)/3,0))</f>
        <v/>
      </c>
      <c r="L118" s="19" t="str">
        <f aca="false">IF(OR(Q118="",E118=""),"",(E118-Q118)/((D118-P118)/365.25))</f>
        <v/>
      </c>
      <c r="M118" s="20" t="str">
        <f aca="false">IF(OR(J118="",E118="",B118=""),"",IF(UPPER(LEFT(B118,1))="F",-7.709133+0.0042232*J118*E118,-7.999994+0.0036124*J118*E118))</f>
        <v/>
      </c>
      <c r="N118" s="19" t="str">
        <f aca="false">IF(M118="","",J118-M118)</f>
        <v/>
      </c>
      <c r="O118" s="18" t="str">
        <f aca="false">IF(M118="","",IF(M118&lt;-1,"Pre-PHV",IF(M118&lt;1,"Circa-PHV","Post-PHV")))</f>
        <v/>
      </c>
      <c r="P118" s="21" t="str">
        <f aca="false">IF(OR(A118="",D118=""),"",_xlfn.MAXIFS($D$4:$D$503,$A$4:$A$503,A118,$D$4:$D$503,"&lt;="&amp;(D118-73)))</f>
        <v/>
      </c>
      <c r="Q118" s="19" t="str">
        <f aca="false">IF(OR(P118="",P118=0),"",SUMIFS($E$4:$E$503,$A$4:$A$503,A118,$D$4:$D$503,P118)/COUNTIFS($A$4:$A$503,A118,$D$4:$D$503,P118))</f>
        <v/>
      </c>
    </row>
    <row r="119" customFormat="false" ht="15" hidden="false" customHeight="false" outlineLevel="0" collapsed="false">
      <c r="A119" s="22"/>
      <c r="B119" s="23"/>
      <c r="C119" s="24"/>
      <c r="D119" s="24"/>
      <c r="E119" s="25"/>
      <c r="F119" s="25"/>
      <c r="G119" s="25"/>
      <c r="H119" s="25"/>
      <c r="I119" s="25"/>
      <c r="J119" s="17" t="str">
        <f aca="false">IF(OR(C119="",D119=""),"",(D119-C119)/365.25)</f>
        <v/>
      </c>
      <c r="K119" s="18" t="str">
        <f aca="false">IF(C119="","","T"&amp;ROUNDUP(MONTH(C119)/3,0))</f>
        <v/>
      </c>
      <c r="L119" s="19" t="str">
        <f aca="false">IF(OR(Q119="",E119=""),"",(E119-Q119)/((D119-P119)/365.25))</f>
        <v/>
      </c>
      <c r="M119" s="20" t="str">
        <f aca="false">IF(OR(J119="",E119="",B119=""),"",IF(UPPER(LEFT(B119,1))="F",-7.709133+0.0042232*J119*E119,-7.999994+0.0036124*J119*E119))</f>
        <v/>
      </c>
      <c r="N119" s="19" t="str">
        <f aca="false">IF(M119="","",J119-M119)</f>
        <v/>
      </c>
      <c r="O119" s="18" t="str">
        <f aca="false">IF(M119="","",IF(M119&lt;-1,"Pre-PHV",IF(M119&lt;1,"Circa-PHV","Post-PHV")))</f>
        <v/>
      </c>
      <c r="P119" s="21" t="str">
        <f aca="false">IF(OR(A119="",D119=""),"",_xlfn.MAXIFS($D$4:$D$503,$A$4:$A$503,A119,$D$4:$D$503,"&lt;="&amp;(D119-73)))</f>
        <v/>
      </c>
      <c r="Q119" s="19" t="str">
        <f aca="false">IF(OR(P119="",P119=0),"",SUMIFS($E$4:$E$503,$A$4:$A$503,A119,$D$4:$D$503,P119)/COUNTIFS($A$4:$A$503,A119,$D$4:$D$503,P119))</f>
        <v/>
      </c>
    </row>
    <row r="120" customFormat="false" ht="15" hidden="false" customHeight="false" outlineLevel="0" collapsed="false">
      <c r="A120" s="22"/>
      <c r="B120" s="23"/>
      <c r="C120" s="24"/>
      <c r="D120" s="24"/>
      <c r="E120" s="25"/>
      <c r="F120" s="25"/>
      <c r="G120" s="25"/>
      <c r="H120" s="25"/>
      <c r="I120" s="25"/>
      <c r="J120" s="17" t="str">
        <f aca="false">IF(OR(C120="",D120=""),"",(D120-C120)/365.25)</f>
        <v/>
      </c>
      <c r="K120" s="18" t="str">
        <f aca="false">IF(C120="","","T"&amp;ROUNDUP(MONTH(C120)/3,0))</f>
        <v/>
      </c>
      <c r="L120" s="19" t="str">
        <f aca="false">IF(OR(Q120="",E120=""),"",(E120-Q120)/((D120-P120)/365.25))</f>
        <v/>
      </c>
      <c r="M120" s="20" t="str">
        <f aca="false">IF(OR(J120="",E120="",B120=""),"",IF(UPPER(LEFT(B120,1))="F",-7.709133+0.0042232*J120*E120,-7.999994+0.0036124*J120*E120))</f>
        <v/>
      </c>
      <c r="N120" s="19" t="str">
        <f aca="false">IF(M120="","",J120-M120)</f>
        <v/>
      </c>
      <c r="O120" s="18" t="str">
        <f aca="false">IF(M120="","",IF(M120&lt;-1,"Pre-PHV",IF(M120&lt;1,"Circa-PHV","Post-PHV")))</f>
        <v/>
      </c>
      <c r="P120" s="21" t="str">
        <f aca="false">IF(OR(A120="",D120=""),"",_xlfn.MAXIFS($D$4:$D$503,$A$4:$A$503,A120,$D$4:$D$503,"&lt;="&amp;(D120-73)))</f>
        <v/>
      </c>
      <c r="Q120" s="19" t="str">
        <f aca="false">IF(OR(P120="",P120=0),"",SUMIFS($E$4:$E$503,$A$4:$A$503,A120,$D$4:$D$503,P120)/COUNTIFS($A$4:$A$503,A120,$D$4:$D$503,P120))</f>
        <v/>
      </c>
    </row>
    <row r="121" customFormat="false" ht="15" hidden="false" customHeight="false" outlineLevel="0" collapsed="false">
      <c r="A121" s="22"/>
      <c r="B121" s="23"/>
      <c r="C121" s="24"/>
      <c r="D121" s="24"/>
      <c r="E121" s="25"/>
      <c r="F121" s="25"/>
      <c r="G121" s="25"/>
      <c r="H121" s="25"/>
      <c r="I121" s="25"/>
      <c r="J121" s="17" t="str">
        <f aca="false">IF(OR(C121="",D121=""),"",(D121-C121)/365.25)</f>
        <v/>
      </c>
      <c r="K121" s="18" t="str">
        <f aca="false">IF(C121="","","T"&amp;ROUNDUP(MONTH(C121)/3,0))</f>
        <v/>
      </c>
      <c r="L121" s="19" t="str">
        <f aca="false">IF(OR(Q121="",E121=""),"",(E121-Q121)/((D121-P121)/365.25))</f>
        <v/>
      </c>
      <c r="M121" s="20" t="str">
        <f aca="false">IF(OR(J121="",E121="",B121=""),"",IF(UPPER(LEFT(B121,1))="F",-7.709133+0.0042232*J121*E121,-7.999994+0.0036124*J121*E121))</f>
        <v/>
      </c>
      <c r="N121" s="19" t="str">
        <f aca="false">IF(M121="","",J121-M121)</f>
        <v/>
      </c>
      <c r="O121" s="18" t="str">
        <f aca="false">IF(M121="","",IF(M121&lt;-1,"Pre-PHV",IF(M121&lt;1,"Circa-PHV","Post-PHV")))</f>
        <v/>
      </c>
      <c r="P121" s="21" t="str">
        <f aca="false">IF(OR(A121="",D121=""),"",_xlfn.MAXIFS($D$4:$D$503,$A$4:$A$503,A121,$D$4:$D$503,"&lt;="&amp;(D121-73)))</f>
        <v/>
      </c>
      <c r="Q121" s="19" t="str">
        <f aca="false">IF(OR(P121="",P121=0),"",SUMIFS($E$4:$E$503,$A$4:$A$503,A121,$D$4:$D$503,P121)/COUNTIFS($A$4:$A$503,A121,$D$4:$D$503,P121))</f>
        <v/>
      </c>
    </row>
    <row r="122" customFormat="false" ht="15" hidden="false" customHeight="false" outlineLevel="0" collapsed="false">
      <c r="A122" s="22"/>
      <c r="B122" s="23"/>
      <c r="C122" s="24"/>
      <c r="D122" s="24"/>
      <c r="E122" s="25"/>
      <c r="F122" s="25"/>
      <c r="G122" s="25"/>
      <c r="H122" s="25"/>
      <c r="I122" s="25"/>
      <c r="J122" s="17" t="str">
        <f aca="false">IF(OR(C122="",D122=""),"",(D122-C122)/365.25)</f>
        <v/>
      </c>
      <c r="K122" s="18" t="str">
        <f aca="false">IF(C122="","","T"&amp;ROUNDUP(MONTH(C122)/3,0))</f>
        <v/>
      </c>
      <c r="L122" s="19" t="str">
        <f aca="false">IF(OR(Q122="",E122=""),"",(E122-Q122)/((D122-P122)/365.25))</f>
        <v/>
      </c>
      <c r="M122" s="20" t="str">
        <f aca="false">IF(OR(J122="",E122="",B122=""),"",IF(UPPER(LEFT(B122,1))="F",-7.709133+0.0042232*J122*E122,-7.999994+0.0036124*J122*E122))</f>
        <v/>
      </c>
      <c r="N122" s="19" t="str">
        <f aca="false">IF(M122="","",J122-M122)</f>
        <v/>
      </c>
      <c r="O122" s="18" t="str">
        <f aca="false">IF(M122="","",IF(M122&lt;-1,"Pre-PHV",IF(M122&lt;1,"Circa-PHV","Post-PHV")))</f>
        <v/>
      </c>
      <c r="P122" s="21" t="str">
        <f aca="false">IF(OR(A122="",D122=""),"",_xlfn.MAXIFS($D$4:$D$503,$A$4:$A$503,A122,$D$4:$D$503,"&lt;="&amp;(D122-73)))</f>
        <v/>
      </c>
      <c r="Q122" s="19" t="str">
        <f aca="false">IF(OR(P122="",P122=0),"",SUMIFS($E$4:$E$503,$A$4:$A$503,A122,$D$4:$D$503,P122)/COUNTIFS($A$4:$A$503,A122,$D$4:$D$503,P122))</f>
        <v/>
      </c>
    </row>
    <row r="123" customFormat="false" ht="15" hidden="false" customHeight="false" outlineLevel="0" collapsed="false">
      <c r="A123" s="22"/>
      <c r="B123" s="23"/>
      <c r="C123" s="24"/>
      <c r="D123" s="24"/>
      <c r="E123" s="25"/>
      <c r="F123" s="25"/>
      <c r="G123" s="25"/>
      <c r="H123" s="25"/>
      <c r="I123" s="25"/>
      <c r="J123" s="17" t="str">
        <f aca="false">IF(OR(C123="",D123=""),"",(D123-C123)/365.25)</f>
        <v/>
      </c>
      <c r="K123" s="18" t="str">
        <f aca="false">IF(C123="","","T"&amp;ROUNDUP(MONTH(C123)/3,0))</f>
        <v/>
      </c>
      <c r="L123" s="19" t="str">
        <f aca="false">IF(OR(Q123="",E123=""),"",(E123-Q123)/((D123-P123)/365.25))</f>
        <v/>
      </c>
      <c r="M123" s="20" t="str">
        <f aca="false">IF(OR(J123="",E123="",B123=""),"",IF(UPPER(LEFT(B123,1))="F",-7.709133+0.0042232*J123*E123,-7.999994+0.0036124*J123*E123))</f>
        <v/>
      </c>
      <c r="N123" s="19" t="str">
        <f aca="false">IF(M123="","",J123-M123)</f>
        <v/>
      </c>
      <c r="O123" s="18" t="str">
        <f aca="false">IF(M123="","",IF(M123&lt;-1,"Pre-PHV",IF(M123&lt;1,"Circa-PHV","Post-PHV")))</f>
        <v/>
      </c>
      <c r="P123" s="21" t="str">
        <f aca="false">IF(OR(A123="",D123=""),"",_xlfn.MAXIFS($D$4:$D$503,$A$4:$A$503,A123,$D$4:$D$503,"&lt;="&amp;(D123-73)))</f>
        <v/>
      </c>
      <c r="Q123" s="19" t="str">
        <f aca="false">IF(OR(P123="",P123=0),"",SUMIFS($E$4:$E$503,$A$4:$A$503,A123,$D$4:$D$503,P123)/COUNTIFS($A$4:$A$503,A123,$D$4:$D$503,P123))</f>
        <v/>
      </c>
    </row>
    <row r="124" customFormat="false" ht="15" hidden="false" customHeight="false" outlineLevel="0" collapsed="false">
      <c r="A124" s="22"/>
      <c r="B124" s="23"/>
      <c r="C124" s="24"/>
      <c r="D124" s="24"/>
      <c r="E124" s="25"/>
      <c r="F124" s="25"/>
      <c r="G124" s="25"/>
      <c r="H124" s="25"/>
      <c r="I124" s="25"/>
      <c r="J124" s="17" t="str">
        <f aca="false">IF(OR(C124="",D124=""),"",(D124-C124)/365.25)</f>
        <v/>
      </c>
      <c r="K124" s="18" t="str">
        <f aca="false">IF(C124="","","T"&amp;ROUNDUP(MONTH(C124)/3,0))</f>
        <v/>
      </c>
      <c r="L124" s="19" t="str">
        <f aca="false">IF(OR(Q124="",E124=""),"",(E124-Q124)/((D124-P124)/365.25))</f>
        <v/>
      </c>
      <c r="M124" s="20" t="str">
        <f aca="false">IF(OR(J124="",E124="",B124=""),"",IF(UPPER(LEFT(B124,1))="F",-7.709133+0.0042232*J124*E124,-7.999994+0.0036124*J124*E124))</f>
        <v/>
      </c>
      <c r="N124" s="19" t="str">
        <f aca="false">IF(M124="","",J124-M124)</f>
        <v/>
      </c>
      <c r="O124" s="18" t="str">
        <f aca="false">IF(M124="","",IF(M124&lt;-1,"Pre-PHV",IF(M124&lt;1,"Circa-PHV","Post-PHV")))</f>
        <v/>
      </c>
      <c r="P124" s="21" t="str">
        <f aca="false">IF(OR(A124="",D124=""),"",_xlfn.MAXIFS($D$4:$D$503,$A$4:$A$503,A124,$D$4:$D$503,"&lt;="&amp;(D124-73)))</f>
        <v/>
      </c>
      <c r="Q124" s="19" t="str">
        <f aca="false">IF(OR(P124="",P124=0),"",SUMIFS($E$4:$E$503,$A$4:$A$503,A124,$D$4:$D$503,P124)/COUNTIFS($A$4:$A$503,A124,$D$4:$D$503,P124))</f>
        <v/>
      </c>
    </row>
    <row r="125" customFormat="false" ht="15" hidden="false" customHeight="false" outlineLevel="0" collapsed="false">
      <c r="A125" s="22"/>
      <c r="B125" s="23"/>
      <c r="C125" s="24"/>
      <c r="D125" s="24"/>
      <c r="E125" s="25"/>
      <c r="F125" s="25"/>
      <c r="G125" s="25"/>
      <c r="H125" s="25"/>
      <c r="I125" s="25"/>
      <c r="J125" s="17" t="str">
        <f aca="false">IF(OR(C125="",D125=""),"",(D125-C125)/365.25)</f>
        <v/>
      </c>
      <c r="K125" s="18" t="str">
        <f aca="false">IF(C125="","","T"&amp;ROUNDUP(MONTH(C125)/3,0))</f>
        <v/>
      </c>
      <c r="L125" s="19" t="str">
        <f aca="false">IF(OR(Q125="",E125=""),"",(E125-Q125)/((D125-P125)/365.25))</f>
        <v/>
      </c>
      <c r="M125" s="20" t="str">
        <f aca="false">IF(OR(J125="",E125="",B125=""),"",IF(UPPER(LEFT(B125,1))="F",-7.709133+0.0042232*J125*E125,-7.999994+0.0036124*J125*E125))</f>
        <v/>
      </c>
      <c r="N125" s="19" t="str">
        <f aca="false">IF(M125="","",J125-M125)</f>
        <v/>
      </c>
      <c r="O125" s="18" t="str">
        <f aca="false">IF(M125="","",IF(M125&lt;-1,"Pre-PHV",IF(M125&lt;1,"Circa-PHV","Post-PHV")))</f>
        <v/>
      </c>
      <c r="P125" s="21" t="str">
        <f aca="false">IF(OR(A125="",D125=""),"",_xlfn.MAXIFS($D$4:$D$503,$A$4:$A$503,A125,$D$4:$D$503,"&lt;="&amp;(D125-73)))</f>
        <v/>
      </c>
      <c r="Q125" s="19" t="str">
        <f aca="false">IF(OR(P125="",P125=0),"",SUMIFS($E$4:$E$503,$A$4:$A$503,A125,$D$4:$D$503,P125)/COUNTIFS($A$4:$A$503,A125,$D$4:$D$503,P125))</f>
        <v/>
      </c>
    </row>
    <row r="126" customFormat="false" ht="15" hidden="false" customHeight="false" outlineLevel="0" collapsed="false">
      <c r="A126" s="22"/>
      <c r="B126" s="23"/>
      <c r="C126" s="24"/>
      <c r="D126" s="24"/>
      <c r="E126" s="25"/>
      <c r="F126" s="25"/>
      <c r="G126" s="25"/>
      <c r="H126" s="25"/>
      <c r="I126" s="25"/>
      <c r="J126" s="17" t="str">
        <f aca="false">IF(OR(C126="",D126=""),"",(D126-C126)/365.25)</f>
        <v/>
      </c>
      <c r="K126" s="18" t="str">
        <f aca="false">IF(C126="","","T"&amp;ROUNDUP(MONTH(C126)/3,0))</f>
        <v/>
      </c>
      <c r="L126" s="19" t="str">
        <f aca="false">IF(OR(Q126="",E126=""),"",(E126-Q126)/((D126-P126)/365.25))</f>
        <v/>
      </c>
      <c r="M126" s="20" t="str">
        <f aca="false">IF(OR(J126="",E126="",B126=""),"",IF(UPPER(LEFT(B126,1))="F",-7.709133+0.0042232*J126*E126,-7.999994+0.0036124*J126*E126))</f>
        <v/>
      </c>
      <c r="N126" s="19" t="str">
        <f aca="false">IF(M126="","",J126-M126)</f>
        <v/>
      </c>
      <c r="O126" s="18" t="str">
        <f aca="false">IF(M126="","",IF(M126&lt;-1,"Pre-PHV",IF(M126&lt;1,"Circa-PHV","Post-PHV")))</f>
        <v/>
      </c>
      <c r="P126" s="21" t="str">
        <f aca="false">IF(OR(A126="",D126=""),"",_xlfn.MAXIFS($D$4:$D$503,$A$4:$A$503,A126,$D$4:$D$503,"&lt;="&amp;(D126-73)))</f>
        <v/>
      </c>
      <c r="Q126" s="19" t="str">
        <f aca="false">IF(OR(P126="",P126=0),"",SUMIFS($E$4:$E$503,$A$4:$A$503,A126,$D$4:$D$503,P126)/COUNTIFS($A$4:$A$503,A126,$D$4:$D$503,P126))</f>
        <v/>
      </c>
    </row>
    <row r="127" customFormat="false" ht="15" hidden="false" customHeight="false" outlineLevel="0" collapsed="false">
      <c r="A127" s="22"/>
      <c r="B127" s="23"/>
      <c r="C127" s="24"/>
      <c r="D127" s="24"/>
      <c r="E127" s="25"/>
      <c r="F127" s="25"/>
      <c r="G127" s="25"/>
      <c r="H127" s="25"/>
      <c r="I127" s="25"/>
      <c r="J127" s="17" t="str">
        <f aca="false">IF(OR(C127="",D127=""),"",(D127-C127)/365.25)</f>
        <v/>
      </c>
      <c r="K127" s="18" t="str">
        <f aca="false">IF(C127="","","T"&amp;ROUNDUP(MONTH(C127)/3,0))</f>
        <v/>
      </c>
      <c r="L127" s="19" t="str">
        <f aca="false">IF(OR(Q127="",E127=""),"",(E127-Q127)/((D127-P127)/365.25))</f>
        <v/>
      </c>
      <c r="M127" s="20" t="str">
        <f aca="false">IF(OR(J127="",E127="",B127=""),"",IF(UPPER(LEFT(B127,1))="F",-7.709133+0.0042232*J127*E127,-7.999994+0.0036124*J127*E127))</f>
        <v/>
      </c>
      <c r="N127" s="19" t="str">
        <f aca="false">IF(M127="","",J127-M127)</f>
        <v/>
      </c>
      <c r="O127" s="18" t="str">
        <f aca="false">IF(M127="","",IF(M127&lt;-1,"Pre-PHV",IF(M127&lt;1,"Circa-PHV","Post-PHV")))</f>
        <v/>
      </c>
      <c r="P127" s="21" t="str">
        <f aca="false">IF(OR(A127="",D127=""),"",_xlfn.MAXIFS($D$4:$D$503,$A$4:$A$503,A127,$D$4:$D$503,"&lt;="&amp;(D127-73)))</f>
        <v/>
      </c>
      <c r="Q127" s="19" t="str">
        <f aca="false">IF(OR(P127="",P127=0),"",SUMIFS($E$4:$E$503,$A$4:$A$503,A127,$D$4:$D$503,P127)/COUNTIFS($A$4:$A$503,A127,$D$4:$D$503,P127))</f>
        <v/>
      </c>
    </row>
    <row r="128" customFormat="false" ht="15" hidden="false" customHeight="false" outlineLevel="0" collapsed="false">
      <c r="A128" s="22"/>
      <c r="B128" s="23"/>
      <c r="C128" s="24"/>
      <c r="D128" s="24"/>
      <c r="E128" s="25"/>
      <c r="F128" s="25"/>
      <c r="G128" s="25"/>
      <c r="H128" s="25"/>
      <c r="I128" s="25"/>
      <c r="J128" s="17" t="str">
        <f aca="false">IF(OR(C128="",D128=""),"",(D128-C128)/365.25)</f>
        <v/>
      </c>
      <c r="K128" s="18" t="str">
        <f aca="false">IF(C128="","","T"&amp;ROUNDUP(MONTH(C128)/3,0))</f>
        <v/>
      </c>
      <c r="L128" s="19" t="str">
        <f aca="false">IF(OR(Q128="",E128=""),"",(E128-Q128)/((D128-P128)/365.25))</f>
        <v/>
      </c>
      <c r="M128" s="20" t="str">
        <f aca="false">IF(OR(J128="",E128="",B128=""),"",IF(UPPER(LEFT(B128,1))="F",-7.709133+0.0042232*J128*E128,-7.999994+0.0036124*J128*E128))</f>
        <v/>
      </c>
      <c r="N128" s="19" t="str">
        <f aca="false">IF(M128="","",J128-M128)</f>
        <v/>
      </c>
      <c r="O128" s="18" t="str">
        <f aca="false">IF(M128="","",IF(M128&lt;-1,"Pre-PHV",IF(M128&lt;1,"Circa-PHV","Post-PHV")))</f>
        <v/>
      </c>
      <c r="P128" s="21" t="str">
        <f aca="false">IF(OR(A128="",D128=""),"",_xlfn.MAXIFS($D$4:$D$503,$A$4:$A$503,A128,$D$4:$D$503,"&lt;="&amp;(D128-73)))</f>
        <v/>
      </c>
      <c r="Q128" s="19" t="str">
        <f aca="false">IF(OR(P128="",P128=0),"",SUMIFS($E$4:$E$503,$A$4:$A$503,A128,$D$4:$D$503,P128)/COUNTIFS($A$4:$A$503,A128,$D$4:$D$503,P128))</f>
        <v/>
      </c>
    </row>
    <row r="129" customFormat="false" ht="15" hidden="false" customHeight="false" outlineLevel="0" collapsed="false">
      <c r="A129" s="22"/>
      <c r="B129" s="23"/>
      <c r="C129" s="24"/>
      <c r="D129" s="24"/>
      <c r="E129" s="25"/>
      <c r="F129" s="25"/>
      <c r="G129" s="25"/>
      <c r="H129" s="25"/>
      <c r="I129" s="25"/>
      <c r="J129" s="17" t="str">
        <f aca="false">IF(OR(C129="",D129=""),"",(D129-C129)/365.25)</f>
        <v/>
      </c>
      <c r="K129" s="18" t="str">
        <f aca="false">IF(C129="","","T"&amp;ROUNDUP(MONTH(C129)/3,0))</f>
        <v/>
      </c>
      <c r="L129" s="19" t="str">
        <f aca="false">IF(OR(Q129="",E129=""),"",(E129-Q129)/((D129-P129)/365.25))</f>
        <v/>
      </c>
      <c r="M129" s="20" t="str">
        <f aca="false">IF(OR(J129="",E129="",B129=""),"",IF(UPPER(LEFT(B129,1))="F",-7.709133+0.0042232*J129*E129,-7.999994+0.0036124*J129*E129))</f>
        <v/>
      </c>
      <c r="N129" s="19" t="str">
        <f aca="false">IF(M129="","",J129-M129)</f>
        <v/>
      </c>
      <c r="O129" s="18" t="str">
        <f aca="false">IF(M129="","",IF(M129&lt;-1,"Pre-PHV",IF(M129&lt;1,"Circa-PHV","Post-PHV")))</f>
        <v/>
      </c>
      <c r="P129" s="21" t="str">
        <f aca="false">IF(OR(A129="",D129=""),"",_xlfn.MAXIFS($D$4:$D$503,$A$4:$A$503,A129,$D$4:$D$503,"&lt;="&amp;(D129-73)))</f>
        <v/>
      </c>
      <c r="Q129" s="19" t="str">
        <f aca="false">IF(OR(P129="",P129=0),"",SUMIFS($E$4:$E$503,$A$4:$A$503,A129,$D$4:$D$503,P129)/COUNTIFS($A$4:$A$503,A129,$D$4:$D$503,P129))</f>
        <v/>
      </c>
    </row>
    <row r="130" customFormat="false" ht="15" hidden="false" customHeight="false" outlineLevel="0" collapsed="false">
      <c r="A130" s="22"/>
      <c r="B130" s="23"/>
      <c r="C130" s="24"/>
      <c r="D130" s="24"/>
      <c r="E130" s="25"/>
      <c r="F130" s="25"/>
      <c r="G130" s="25"/>
      <c r="H130" s="25"/>
      <c r="I130" s="25"/>
      <c r="J130" s="17" t="str">
        <f aca="false">IF(OR(C130="",D130=""),"",(D130-C130)/365.25)</f>
        <v/>
      </c>
      <c r="K130" s="18" t="str">
        <f aca="false">IF(C130="","","T"&amp;ROUNDUP(MONTH(C130)/3,0))</f>
        <v/>
      </c>
      <c r="L130" s="19" t="str">
        <f aca="false">IF(OR(Q130="",E130=""),"",(E130-Q130)/((D130-P130)/365.25))</f>
        <v/>
      </c>
      <c r="M130" s="20" t="str">
        <f aca="false">IF(OR(J130="",E130="",B130=""),"",IF(UPPER(LEFT(B130,1))="F",-7.709133+0.0042232*J130*E130,-7.999994+0.0036124*J130*E130))</f>
        <v/>
      </c>
      <c r="N130" s="19" t="str">
        <f aca="false">IF(M130="","",J130-M130)</f>
        <v/>
      </c>
      <c r="O130" s="18" t="str">
        <f aca="false">IF(M130="","",IF(M130&lt;-1,"Pre-PHV",IF(M130&lt;1,"Circa-PHV","Post-PHV")))</f>
        <v/>
      </c>
      <c r="P130" s="21" t="str">
        <f aca="false">IF(OR(A130="",D130=""),"",_xlfn.MAXIFS($D$4:$D$503,$A$4:$A$503,A130,$D$4:$D$503,"&lt;="&amp;(D130-73)))</f>
        <v/>
      </c>
      <c r="Q130" s="19" t="str">
        <f aca="false">IF(OR(P130="",P130=0),"",SUMIFS($E$4:$E$503,$A$4:$A$503,A130,$D$4:$D$503,P130)/COUNTIFS($A$4:$A$503,A130,$D$4:$D$503,P130))</f>
        <v/>
      </c>
    </row>
    <row r="131" customFormat="false" ht="15" hidden="false" customHeight="false" outlineLevel="0" collapsed="false">
      <c r="A131" s="22"/>
      <c r="B131" s="23"/>
      <c r="C131" s="24"/>
      <c r="D131" s="24"/>
      <c r="E131" s="25"/>
      <c r="F131" s="25"/>
      <c r="G131" s="25"/>
      <c r="H131" s="25"/>
      <c r="I131" s="25"/>
      <c r="J131" s="17" t="str">
        <f aca="false">IF(OR(C131="",D131=""),"",(D131-C131)/365.25)</f>
        <v/>
      </c>
      <c r="K131" s="18" t="str">
        <f aca="false">IF(C131="","","T"&amp;ROUNDUP(MONTH(C131)/3,0))</f>
        <v/>
      </c>
      <c r="L131" s="19" t="str">
        <f aca="false">IF(OR(Q131="",E131=""),"",(E131-Q131)/((D131-P131)/365.25))</f>
        <v/>
      </c>
      <c r="M131" s="20" t="str">
        <f aca="false">IF(OR(J131="",E131="",B131=""),"",IF(UPPER(LEFT(B131,1))="F",-7.709133+0.0042232*J131*E131,-7.999994+0.0036124*J131*E131))</f>
        <v/>
      </c>
      <c r="N131" s="19" t="str">
        <f aca="false">IF(M131="","",J131-M131)</f>
        <v/>
      </c>
      <c r="O131" s="18" t="str">
        <f aca="false">IF(M131="","",IF(M131&lt;-1,"Pre-PHV",IF(M131&lt;1,"Circa-PHV","Post-PHV")))</f>
        <v/>
      </c>
      <c r="P131" s="21" t="str">
        <f aca="false">IF(OR(A131="",D131=""),"",_xlfn.MAXIFS($D$4:$D$503,$A$4:$A$503,A131,$D$4:$D$503,"&lt;="&amp;(D131-73)))</f>
        <v/>
      </c>
      <c r="Q131" s="19" t="str">
        <f aca="false">IF(OR(P131="",P131=0),"",SUMIFS($E$4:$E$503,$A$4:$A$503,A131,$D$4:$D$503,P131)/COUNTIFS($A$4:$A$503,A131,$D$4:$D$503,P131))</f>
        <v/>
      </c>
    </row>
    <row r="132" customFormat="false" ht="15" hidden="false" customHeight="false" outlineLevel="0" collapsed="false">
      <c r="A132" s="22"/>
      <c r="B132" s="23"/>
      <c r="C132" s="24"/>
      <c r="D132" s="24"/>
      <c r="E132" s="25"/>
      <c r="F132" s="25"/>
      <c r="G132" s="25"/>
      <c r="H132" s="25"/>
      <c r="I132" s="25"/>
      <c r="J132" s="17" t="str">
        <f aca="false">IF(OR(C132="",D132=""),"",(D132-C132)/365.25)</f>
        <v/>
      </c>
      <c r="K132" s="18" t="str">
        <f aca="false">IF(C132="","","T"&amp;ROUNDUP(MONTH(C132)/3,0))</f>
        <v/>
      </c>
      <c r="L132" s="19" t="str">
        <f aca="false">IF(OR(Q132="",E132=""),"",(E132-Q132)/((D132-P132)/365.25))</f>
        <v/>
      </c>
      <c r="M132" s="20" t="str">
        <f aca="false">IF(OR(J132="",E132="",B132=""),"",IF(UPPER(LEFT(B132,1))="F",-7.709133+0.0042232*J132*E132,-7.999994+0.0036124*J132*E132))</f>
        <v/>
      </c>
      <c r="N132" s="19" t="str">
        <f aca="false">IF(M132="","",J132-M132)</f>
        <v/>
      </c>
      <c r="O132" s="18" t="str">
        <f aca="false">IF(M132="","",IF(M132&lt;-1,"Pre-PHV",IF(M132&lt;1,"Circa-PHV","Post-PHV")))</f>
        <v/>
      </c>
      <c r="P132" s="21" t="str">
        <f aca="false">IF(OR(A132="",D132=""),"",_xlfn.MAXIFS($D$4:$D$503,$A$4:$A$503,A132,$D$4:$D$503,"&lt;="&amp;(D132-73)))</f>
        <v/>
      </c>
      <c r="Q132" s="19" t="str">
        <f aca="false">IF(OR(P132="",P132=0),"",SUMIFS($E$4:$E$503,$A$4:$A$503,A132,$D$4:$D$503,P132)/COUNTIFS($A$4:$A$503,A132,$D$4:$D$503,P132))</f>
        <v/>
      </c>
    </row>
    <row r="133" customFormat="false" ht="15" hidden="false" customHeight="false" outlineLevel="0" collapsed="false">
      <c r="A133" s="22"/>
      <c r="B133" s="23"/>
      <c r="C133" s="24"/>
      <c r="D133" s="24"/>
      <c r="E133" s="25"/>
      <c r="F133" s="25"/>
      <c r="G133" s="25"/>
      <c r="H133" s="25"/>
      <c r="I133" s="25"/>
      <c r="J133" s="17" t="str">
        <f aca="false">IF(OR(C133="",D133=""),"",(D133-C133)/365.25)</f>
        <v/>
      </c>
      <c r="K133" s="18" t="str">
        <f aca="false">IF(C133="","","T"&amp;ROUNDUP(MONTH(C133)/3,0))</f>
        <v/>
      </c>
      <c r="L133" s="19" t="str">
        <f aca="false">IF(OR(Q133="",E133=""),"",(E133-Q133)/((D133-P133)/365.25))</f>
        <v/>
      </c>
      <c r="M133" s="20" t="str">
        <f aca="false">IF(OR(J133="",E133="",B133=""),"",IF(UPPER(LEFT(B133,1))="F",-7.709133+0.0042232*J133*E133,-7.999994+0.0036124*J133*E133))</f>
        <v/>
      </c>
      <c r="N133" s="19" t="str">
        <f aca="false">IF(M133="","",J133-M133)</f>
        <v/>
      </c>
      <c r="O133" s="18" t="str">
        <f aca="false">IF(M133="","",IF(M133&lt;-1,"Pre-PHV",IF(M133&lt;1,"Circa-PHV","Post-PHV")))</f>
        <v/>
      </c>
      <c r="P133" s="21" t="str">
        <f aca="false">IF(OR(A133="",D133=""),"",_xlfn.MAXIFS($D$4:$D$503,$A$4:$A$503,A133,$D$4:$D$503,"&lt;="&amp;(D133-73)))</f>
        <v/>
      </c>
      <c r="Q133" s="19" t="str">
        <f aca="false">IF(OR(P133="",P133=0),"",SUMIFS($E$4:$E$503,$A$4:$A$503,A133,$D$4:$D$503,P133)/COUNTIFS($A$4:$A$503,A133,$D$4:$D$503,P133))</f>
        <v/>
      </c>
    </row>
    <row r="134" customFormat="false" ht="15" hidden="false" customHeight="false" outlineLevel="0" collapsed="false">
      <c r="A134" s="22"/>
      <c r="B134" s="23"/>
      <c r="C134" s="24"/>
      <c r="D134" s="24"/>
      <c r="E134" s="25"/>
      <c r="F134" s="25"/>
      <c r="G134" s="25"/>
      <c r="H134" s="25"/>
      <c r="I134" s="25"/>
      <c r="J134" s="17" t="str">
        <f aca="false">IF(OR(C134="",D134=""),"",(D134-C134)/365.25)</f>
        <v/>
      </c>
      <c r="K134" s="18" t="str">
        <f aca="false">IF(C134="","","T"&amp;ROUNDUP(MONTH(C134)/3,0))</f>
        <v/>
      </c>
      <c r="L134" s="19" t="str">
        <f aca="false">IF(OR(Q134="",E134=""),"",(E134-Q134)/((D134-P134)/365.25))</f>
        <v/>
      </c>
      <c r="M134" s="20" t="str">
        <f aca="false">IF(OR(J134="",E134="",B134=""),"",IF(UPPER(LEFT(B134,1))="F",-7.709133+0.0042232*J134*E134,-7.999994+0.0036124*J134*E134))</f>
        <v/>
      </c>
      <c r="N134" s="19" t="str">
        <f aca="false">IF(M134="","",J134-M134)</f>
        <v/>
      </c>
      <c r="O134" s="18" t="str">
        <f aca="false">IF(M134="","",IF(M134&lt;-1,"Pre-PHV",IF(M134&lt;1,"Circa-PHV","Post-PHV")))</f>
        <v/>
      </c>
      <c r="P134" s="21" t="str">
        <f aca="false">IF(OR(A134="",D134=""),"",_xlfn.MAXIFS($D$4:$D$503,$A$4:$A$503,A134,$D$4:$D$503,"&lt;="&amp;(D134-73)))</f>
        <v/>
      </c>
      <c r="Q134" s="19" t="str">
        <f aca="false">IF(OR(P134="",P134=0),"",SUMIFS($E$4:$E$503,$A$4:$A$503,A134,$D$4:$D$503,P134)/COUNTIFS($A$4:$A$503,A134,$D$4:$D$503,P134))</f>
        <v/>
      </c>
    </row>
    <row r="135" customFormat="false" ht="15" hidden="false" customHeight="false" outlineLevel="0" collapsed="false">
      <c r="A135" s="22"/>
      <c r="B135" s="23"/>
      <c r="C135" s="24"/>
      <c r="D135" s="24"/>
      <c r="E135" s="25"/>
      <c r="F135" s="25"/>
      <c r="G135" s="25"/>
      <c r="H135" s="25"/>
      <c r="I135" s="25"/>
      <c r="J135" s="17" t="str">
        <f aca="false">IF(OR(C135="",D135=""),"",(D135-C135)/365.25)</f>
        <v/>
      </c>
      <c r="K135" s="18" t="str">
        <f aca="false">IF(C135="","","T"&amp;ROUNDUP(MONTH(C135)/3,0))</f>
        <v/>
      </c>
      <c r="L135" s="19" t="str">
        <f aca="false">IF(OR(Q135="",E135=""),"",(E135-Q135)/((D135-P135)/365.25))</f>
        <v/>
      </c>
      <c r="M135" s="20" t="str">
        <f aca="false">IF(OR(J135="",E135="",B135=""),"",IF(UPPER(LEFT(B135,1))="F",-7.709133+0.0042232*J135*E135,-7.999994+0.0036124*J135*E135))</f>
        <v/>
      </c>
      <c r="N135" s="19" t="str">
        <f aca="false">IF(M135="","",J135-M135)</f>
        <v/>
      </c>
      <c r="O135" s="18" t="str">
        <f aca="false">IF(M135="","",IF(M135&lt;-1,"Pre-PHV",IF(M135&lt;1,"Circa-PHV","Post-PHV")))</f>
        <v/>
      </c>
      <c r="P135" s="21" t="str">
        <f aca="false">IF(OR(A135="",D135=""),"",_xlfn.MAXIFS($D$4:$D$503,$A$4:$A$503,A135,$D$4:$D$503,"&lt;="&amp;(D135-73)))</f>
        <v/>
      </c>
      <c r="Q135" s="19" t="str">
        <f aca="false">IF(OR(P135="",P135=0),"",SUMIFS($E$4:$E$503,$A$4:$A$503,A135,$D$4:$D$503,P135)/COUNTIFS($A$4:$A$503,A135,$D$4:$D$503,P135))</f>
        <v/>
      </c>
    </row>
    <row r="136" customFormat="false" ht="15" hidden="false" customHeight="false" outlineLevel="0" collapsed="false">
      <c r="A136" s="22"/>
      <c r="B136" s="23"/>
      <c r="C136" s="24"/>
      <c r="D136" s="24"/>
      <c r="E136" s="25"/>
      <c r="F136" s="25"/>
      <c r="G136" s="25"/>
      <c r="H136" s="25"/>
      <c r="I136" s="25"/>
      <c r="J136" s="17" t="str">
        <f aca="false">IF(OR(C136="",D136=""),"",(D136-C136)/365.25)</f>
        <v/>
      </c>
      <c r="K136" s="18" t="str">
        <f aca="false">IF(C136="","","T"&amp;ROUNDUP(MONTH(C136)/3,0))</f>
        <v/>
      </c>
      <c r="L136" s="19" t="str">
        <f aca="false">IF(OR(Q136="",E136=""),"",(E136-Q136)/((D136-P136)/365.25))</f>
        <v/>
      </c>
      <c r="M136" s="20" t="str">
        <f aca="false">IF(OR(J136="",E136="",B136=""),"",IF(UPPER(LEFT(B136,1))="F",-7.709133+0.0042232*J136*E136,-7.999994+0.0036124*J136*E136))</f>
        <v/>
      </c>
      <c r="N136" s="19" t="str">
        <f aca="false">IF(M136="","",J136-M136)</f>
        <v/>
      </c>
      <c r="O136" s="18" t="str">
        <f aca="false">IF(M136="","",IF(M136&lt;-1,"Pre-PHV",IF(M136&lt;1,"Circa-PHV","Post-PHV")))</f>
        <v/>
      </c>
      <c r="P136" s="21" t="str">
        <f aca="false">IF(OR(A136="",D136=""),"",_xlfn.MAXIFS($D$4:$D$503,$A$4:$A$503,A136,$D$4:$D$503,"&lt;="&amp;(D136-73)))</f>
        <v/>
      </c>
      <c r="Q136" s="19" t="str">
        <f aca="false">IF(OR(P136="",P136=0),"",SUMIFS($E$4:$E$503,$A$4:$A$503,A136,$D$4:$D$503,P136)/COUNTIFS($A$4:$A$503,A136,$D$4:$D$503,P136))</f>
        <v/>
      </c>
    </row>
    <row r="137" customFormat="false" ht="15" hidden="false" customHeight="false" outlineLevel="0" collapsed="false">
      <c r="A137" s="22"/>
      <c r="B137" s="23"/>
      <c r="C137" s="24"/>
      <c r="D137" s="24"/>
      <c r="E137" s="25"/>
      <c r="F137" s="25"/>
      <c r="G137" s="25"/>
      <c r="H137" s="25"/>
      <c r="I137" s="25"/>
      <c r="J137" s="17" t="str">
        <f aca="false">IF(OR(C137="",D137=""),"",(D137-C137)/365.25)</f>
        <v/>
      </c>
      <c r="K137" s="18" t="str">
        <f aca="false">IF(C137="","","T"&amp;ROUNDUP(MONTH(C137)/3,0))</f>
        <v/>
      </c>
      <c r="L137" s="19" t="str">
        <f aca="false">IF(OR(Q137="",E137=""),"",(E137-Q137)/((D137-P137)/365.25))</f>
        <v/>
      </c>
      <c r="M137" s="20" t="str">
        <f aca="false">IF(OR(J137="",E137="",B137=""),"",IF(UPPER(LEFT(B137,1))="F",-7.709133+0.0042232*J137*E137,-7.999994+0.0036124*J137*E137))</f>
        <v/>
      </c>
      <c r="N137" s="19" t="str">
        <f aca="false">IF(M137="","",J137-M137)</f>
        <v/>
      </c>
      <c r="O137" s="18" t="str">
        <f aca="false">IF(M137="","",IF(M137&lt;-1,"Pre-PHV",IF(M137&lt;1,"Circa-PHV","Post-PHV")))</f>
        <v/>
      </c>
      <c r="P137" s="21" t="str">
        <f aca="false">IF(OR(A137="",D137=""),"",_xlfn.MAXIFS($D$4:$D$503,$A$4:$A$503,A137,$D$4:$D$503,"&lt;="&amp;(D137-73)))</f>
        <v/>
      </c>
      <c r="Q137" s="19" t="str">
        <f aca="false">IF(OR(P137="",P137=0),"",SUMIFS($E$4:$E$503,$A$4:$A$503,A137,$D$4:$D$503,P137)/COUNTIFS($A$4:$A$503,A137,$D$4:$D$503,P137))</f>
        <v/>
      </c>
    </row>
    <row r="138" customFormat="false" ht="15" hidden="false" customHeight="false" outlineLevel="0" collapsed="false">
      <c r="A138" s="22"/>
      <c r="B138" s="23"/>
      <c r="C138" s="24"/>
      <c r="D138" s="24"/>
      <c r="E138" s="25"/>
      <c r="F138" s="25"/>
      <c r="G138" s="25"/>
      <c r="H138" s="25"/>
      <c r="I138" s="25"/>
      <c r="J138" s="17" t="str">
        <f aca="false">IF(OR(C138="",D138=""),"",(D138-C138)/365.25)</f>
        <v/>
      </c>
      <c r="K138" s="18" t="str">
        <f aca="false">IF(C138="","","T"&amp;ROUNDUP(MONTH(C138)/3,0))</f>
        <v/>
      </c>
      <c r="L138" s="19" t="str">
        <f aca="false">IF(OR(Q138="",E138=""),"",(E138-Q138)/((D138-P138)/365.25))</f>
        <v/>
      </c>
      <c r="M138" s="20" t="str">
        <f aca="false">IF(OR(J138="",E138="",B138=""),"",IF(UPPER(LEFT(B138,1))="F",-7.709133+0.0042232*J138*E138,-7.999994+0.0036124*J138*E138))</f>
        <v/>
      </c>
      <c r="N138" s="19" t="str">
        <f aca="false">IF(M138="","",J138-M138)</f>
        <v/>
      </c>
      <c r="O138" s="18" t="str">
        <f aca="false">IF(M138="","",IF(M138&lt;-1,"Pre-PHV",IF(M138&lt;1,"Circa-PHV","Post-PHV")))</f>
        <v/>
      </c>
      <c r="P138" s="21" t="str">
        <f aca="false">IF(OR(A138="",D138=""),"",_xlfn.MAXIFS($D$4:$D$503,$A$4:$A$503,A138,$D$4:$D$503,"&lt;="&amp;(D138-73)))</f>
        <v/>
      </c>
      <c r="Q138" s="19" t="str">
        <f aca="false">IF(OR(P138="",P138=0),"",SUMIFS($E$4:$E$503,$A$4:$A$503,A138,$D$4:$D$503,P138)/COUNTIFS($A$4:$A$503,A138,$D$4:$D$503,P138))</f>
        <v/>
      </c>
    </row>
    <row r="139" customFormat="false" ht="15" hidden="false" customHeight="false" outlineLevel="0" collapsed="false">
      <c r="A139" s="22"/>
      <c r="B139" s="23"/>
      <c r="C139" s="24"/>
      <c r="D139" s="24"/>
      <c r="E139" s="25"/>
      <c r="F139" s="25"/>
      <c r="G139" s="25"/>
      <c r="H139" s="25"/>
      <c r="I139" s="25"/>
      <c r="J139" s="17" t="str">
        <f aca="false">IF(OR(C139="",D139=""),"",(D139-C139)/365.25)</f>
        <v/>
      </c>
      <c r="K139" s="18" t="str">
        <f aca="false">IF(C139="","","T"&amp;ROUNDUP(MONTH(C139)/3,0))</f>
        <v/>
      </c>
      <c r="L139" s="19" t="str">
        <f aca="false">IF(OR(Q139="",E139=""),"",(E139-Q139)/((D139-P139)/365.25))</f>
        <v/>
      </c>
      <c r="M139" s="20" t="str">
        <f aca="false">IF(OR(J139="",E139="",B139=""),"",IF(UPPER(LEFT(B139,1))="F",-7.709133+0.0042232*J139*E139,-7.999994+0.0036124*J139*E139))</f>
        <v/>
      </c>
      <c r="N139" s="19" t="str">
        <f aca="false">IF(M139="","",J139-M139)</f>
        <v/>
      </c>
      <c r="O139" s="18" t="str">
        <f aca="false">IF(M139="","",IF(M139&lt;-1,"Pre-PHV",IF(M139&lt;1,"Circa-PHV","Post-PHV")))</f>
        <v/>
      </c>
      <c r="P139" s="21" t="str">
        <f aca="false">IF(OR(A139="",D139=""),"",_xlfn.MAXIFS($D$4:$D$503,$A$4:$A$503,A139,$D$4:$D$503,"&lt;="&amp;(D139-73)))</f>
        <v/>
      </c>
      <c r="Q139" s="19" t="str">
        <f aca="false">IF(OR(P139="",P139=0),"",SUMIFS($E$4:$E$503,$A$4:$A$503,A139,$D$4:$D$503,P139)/COUNTIFS($A$4:$A$503,A139,$D$4:$D$503,P139))</f>
        <v/>
      </c>
    </row>
    <row r="140" customFormat="false" ht="15" hidden="false" customHeight="false" outlineLevel="0" collapsed="false">
      <c r="A140" s="22"/>
      <c r="B140" s="23"/>
      <c r="C140" s="24"/>
      <c r="D140" s="24"/>
      <c r="E140" s="25"/>
      <c r="F140" s="25"/>
      <c r="G140" s="25"/>
      <c r="H140" s="25"/>
      <c r="I140" s="25"/>
      <c r="J140" s="17" t="str">
        <f aca="false">IF(OR(C140="",D140=""),"",(D140-C140)/365.25)</f>
        <v/>
      </c>
      <c r="K140" s="18" t="str">
        <f aca="false">IF(C140="","","T"&amp;ROUNDUP(MONTH(C140)/3,0))</f>
        <v/>
      </c>
      <c r="L140" s="19" t="str">
        <f aca="false">IF(OR(Q140="",E140=""),"",(E140-Q140)/((D140-P140)/365.25))</f>
        <v/>
      </c>
      <c r="M140" s="20" t="str">
        <f aca="false">IF(OR(J140="",E140="",B140=""),"",IF(UPPER(LEFT(B140,1))="F",-7.709133+0.0042232*J140*E140,-7.999994+0.0036124*J140*E140))</f>
        <v/>
      </c>
      <c r="N140" s="19" t="str">
        <f aca="false">IF(M140="","",J140-M140)</f>
        <v/>
      </c>
      <c r="O140" s="18" t="str">
        <f aca="false">IF(M140="","",IF(M140&lt;-1,"Pre-PHV",IF(M140&lt;1,"Circa-PHV","Post-PHV")))</f>
        <v/>
      </c>
      <c r="P140" s="21" t="str">
        <f aca="false">IF(OR(A140="",D140=""),"",_xlfn.MAXIFS($D$4:$D$503,$A$4:$A$503,A140,$D$4:$D$503,"&lt;="&amp;(D140-73)))</f>
        <v/>
      </c>
      <c r="Q140" s="19" t="str">
        <f aca="false">IF(OR(P140="",P140=0),"",SUMIFS($E$4:$E$503,$A$4:$A$503,A140,$D$4:$D$503,P140)/COUNTIFS($A$4:$A$503,A140,$D$4:$D$503,P140))</f>
        <v/>
      </c>
    </row>
    <row r="141" customFormat="false" ht="15" hidden="false" customHeight="false" outlineLevel="0" collapsed="false">
      <c r="A141" s="22"/>
      <c r="B141" s="23"/>
      <c r="C141" s="24"/>
      <c r="D141" s="24"/>
      <c r="E141" s="25"/>
      <c r="F141" s="25"/>
      <c r="G141" s="25"/>
      <c r="H141" s="25"/>
      <c r="I141" s="25"/>
      <c r="J141" s="17" t="str">
        <f aca="false">IF(OR(C141="",D141=""),"",(D141-C141)/365.25)</f>
        <v/>
      </c>
      <c r="K141" s="18" t="str">
        <f aca="false">IF(C141="","","T"&amp;ROUNDUP(MONTH(C141)/3,0))</f>
        <v/>
      </c>
      <c r="L141" s="19" t="str">
        <f aca="false">IF(OR(Q141="",E141=""),"",(E141-Q141)/((D141-P141)/365.25))</f>
        <v/>
      </c>
      <c r="M141" s="20" t="str">
        <f aca="false">IF(OR(J141="",E141="",B141=""),"",IF(UPPER(LEFT(B141,1))="F",-7.709133+0.0042232*J141*E141,-7.999994+0.0036124*J141*E141))</f>
        <v/>
      </c>
      <c r="N141" s="19" t="str">
        <f aca="false">IF(M141="","",J141-M141)</f>
        <v/>
      </c>
      <c r="O141" s="18" t="str">
        <f aca="false">IF(M141="","",IF(M141&lt;-1,"Pre-PHV",IF(M141&lt;1,"Circa-PHV","Post-PHV")))</f>
        <v/>
      </c>
      <c r="P141" s="21" t="str">
        <f aca="false">IF(OR(A141="",D141=""),"",_xlfn.MAXIFS($D$4:$D$503,$A$4:$A$503,A141,$D$4:$D$503,"&lt;="&amp;(D141-73)))</f>
        <v/>
      </c>
      <c r="Q141" s="19" t="str">
        <f aca="false">IF(OR(P141="",P141=0),"",SUMIFS($E$4:$E$503,$A$4:$A$503,A141,$D$4:$D$503,P141)/COUNTIFS($A$4:$A$503,A141,$D$4:$D$503,P141))</f>
        <v/>
      </c>
    </row>
    <row r="142" customFormat="false" ht="15" hidden="false" customHeight="false" outlineLevel="0" collapsed="false">
      <c r="A142" s="22"/>
      <c r="B142" s="23"/>
      <c r="C142" s="24"/>
      <c r="D142" s="24"/>
      <c r="E142" s="25"/>
      <c r="F142" s="25"/>
      <c r="G142" s="25"/>
      <c r="H142" s="25"/>
      <c r="I142" s="25"/>
      <c r="J142" s="17" t="str">
        <f aca="false">IF(OR(C142="",D142=""),"",(D142-C142)/365.25)</f>
        <v/>
      </c>
      <c r="K142" s="18" t="str">
        <f aca="false">IF(C142="","","T"&amp;ROUNDUP(MONTH(C142)/3,0))</f>
        <v/>
      </c>
      <c r="L142" s="19" t="str">
        <f aca="false">IF(OR(Q142="",E142=""),"",(E142-Q142)/((D142-P142)/365.25))</f>
        <v/>
      </c>
      <c r="M142" s="20" t="str">
        <f aca="false">IF(OR(J142="",E142="",B142=""),"",IF(UPPER(LEFT(B142,1))="F",-7.709133+0.0042232*J142*E142,-7.999994+0.0036124*J142*E142))</f>
        <v/>
      </c>
      <c r="N142" s="19" t="str">
        <f aca="false">IF(M142="","",J142-M142)</f>
        <v/>
      </c>
      <c r="O142" s="18" t="str">
        <f aca="false">IF(M142="","",IF(M142&lt;-1,"Pre-PHV",IF(M142&lt;1,"Circa-PHV","Post-PHV")))</f>
        <v/>
      </c>
      <c r="P142" s="21" t="str">
        <f aca="false">IF(OR(A142="",D142=""),"",_xlfn.MAXIFS($D$4:$D$503,$A$4:$A$503,A142,$D$4:$D$503,"&lt;="&amp;(D142-73)))</f>
        <v/>
      </c>
      <c r="Q142" s="19" t="str">
        <f aca="false">IF(OR(P142="",P142=0),"",SUMIFS($E$4:$E$503,$A$4:$A$503,A142,$D$4:$D$503,P142)/COUNTIFS($A$4:$A$503,A142,$D$4:$D$503,P142))</f>
        <v/>
      </c>
    </row>
    <row r="143" customFormat="false" ht="15" hidden="false" customHeight="false" outlineLevel="0" collapsed="false">
      <c r="A143" s="22"/>
      <c r="B143" s="23"/>
      <c r="C143" s="24"/>
      <c r="D143" s="24"/>
      <c r="E143" s="25"/>
      <c r="F143" s="25"/>
      <c r="G143" s="25"/>
      <c r="H143" s="25"/>
      <c r="I143" s="25"/>
      <c r="J143" s="17" t="str">
        <f aca="false">IF(OR(C143="",D143=""),"",(D143-C143)/365.25)</f>
        <v/>
      </c>
      <c r="K143" s="18" t="str">
        <f aca="false">IF(C143="","","T"&amp;ROUNDUP(MONTH(C143)/3,0))</f>
        <v/>
      </c>
      <c r="L143" s="19" t="str">
        <f aca="false">IF(OR(Q143="",E143=""),"",(E143-Q143)/((D143-P143)/365.25))</f>
        <v/>
      </c>
      <c r="M143" s="20" t="str">
        <f aca="false">IF(OR(J143="",E143="",B143=""),"",IF(UPPER(LEFT(B143,1))="F",-7.709133+0.0042232*J143*E143,-7.999994+0.0036124*J143*E143))</f>
        <v/>
      </c>
      <c r="N143" s="19" t="str">
        <f aca="false">IF(M143="","",J143-M143)</f>
        <v/>
      </c>
      <c r="O143" s="18" t="str">
        <f aca="false">IF(M143="","",IF(M143&lt;-1,"Pre-PHV",IF(M143&lt;1,"Circa-PHV","Post-PHV")))</f>
        <v/>
      </c>
      <c r="P143" s="21" t="str">
        <f aca="false">IF(OR(A143="",D143=""),"",_xlfn.MAXIFS($D$4:$D$503,$A$4:$A$503,A143,$D$4:$D$503,"&lt;="&amp;(D143-73)))</f>
        <v/>
      </c>
      <c r="Q143" s="19" t="str">
        <f aca="false">IF(OR(P143="",P143=0),"",SUMIFS($E$4:$E$503,$A$4:$A$503,A143,$D$4:$D$503,P143)/COUNTIFS($A$4:$A$503,A143,$D$4:$D$503,P143))</f>
        <v/>
      </c>
    </row>
    <row r="144" customFormat="false" ht="15" hidden="false" customHeight="false" outlineLevel="0" collapsed="false">
      <c r="A144" s="22"/>
      <c r="B144" s="23"/>
      <c r="C144" s="24"/>
      <c r="D144" s="24"/>
      <c r="E144" s="25"/>
      <c r="F144" s="25"/>
      <c r="G144" s="25"/>
      <c r="H144" s="25"/>
      <c r="I144" s="25"/>
      <c r="J144" s="17" t="str">
        <f aca="false">IF(OR(C144="",D144=""),"",(D144-C144)/365.25)</f>
        <v/>
      </c>
      <c r="K144" s="18" t="str">
        <f aca="false">IF(C144="","","T"&amp;ROUNDUP(MONTH(C144)/3,0))</f>
        <v/>
      </c>
      <c r="L144" s="19" t="str">
        <f aca="false">IF(OR(Q144="",E144=""),"",(E144-Q144)/((D144-P144)/365.25))</f>
        <v/>
      </c>
      <c r="M144" s="20" t="str">
        <f aca="false">IF(OR(J144="",E144="",B144=""),"",IF(UPPER(LEFT(B144,1))="F",-7.709133+0.0042232*J144*E144,-7.999994+0.0036124*J144*E144))</f>
        <v/>
      </c>
      <c r="N144" s="19" t="str">
        <f aca="false">IF(M144="","",J144-M144)</f>
        <v/>
      </c>
      <c r="O144" s="18" t="str">
        <f aca="false">IF(M144="","",IF(M144&lt;-1,"Pre-PHV",IF(M144&lt;1,"Circa-PHV","Post-PHV")))</f>
        <v/>
      </c>
      <c r="P144" s="21" t="str">
        <f aca="false">IF(OR(A144="",D144=""),"",_xlfn.MAXIFS($D$4:$D$503,$A$4:$A$503,A144,$D$4:$D$503,"&lt;="&amp;(D144-73)))</f>
        <v/>
      </c>
      <c r="Q144" s="19" t="str">
        <f aca="false">IF(OR(P144="",P144=0),"",SUMIFS($E$4:$E$503,$A$4:$A$503,A144,$D$4:$D$503,P144)/COUNTIFS($A$4:$A$503,A144,$D$4:$D$503,P144))</f>
        <v/>
      </c>
    </row>
    <row r="145" customFormat="false" ht="15" hidden="false" customHeight="false" outlineLevel="0" collapsed="false">
      <c r="A145" s="22"/>
      <c r="B145" s="23"/>
      <c r="C145" s="24"/>
      <c r="D145" s="24"/>
      <c r="E145" s="25"/>
      <c r="F145" s="25"/>
      <c r="G145" s="25"/>
      <c r="H145" s="25"/>
      <c r="I145" s="25"/>
      <c r="J145" s="17" t="str">
        <f aca="false">IF(OR(C145="",D145=""),"",(D145-C145)/365.25)</f>
        <v/>
      </c>
      <c r="K145" s="18" t="str">
        <f aca="false">IF(C145="","","T"&amp;ROUNDUP(MONTH(C145)/3,0))</f>
        <v/>
      </c>
      <c r="L145" s="19" t="str">
        <f aca="false">IF(OR(Q145="",E145=""),"",(E145-Q145)/((D145-P145)/365.25))</f>
        <v/>
      </c>
      <c r="M145" s="20" t="str">
        <f aca="false">IF(OR(J145="",E145="",B145=""),"",IF(UPPER(LEFT(B145,1))="F",-7.709133+0.0042232*J145*E145,-7.999994+0.0036124*J145*E145))</f>
        <v/>
      </c>
      <c r="N145" s="19" t="str">
        <f aca="false">IF(M145="","",J145-M145)</f>
        <v/>
      </c>
      <c r="O145" s="18" t="str">
        <f aca="false">IF(M145="","",IF(M145&lt;-1,"Pre-PHV",IF(M145&lt;1,"Circa-PHV","Post-PHV")))</f>
        <v/>
      </c>
      <c r="P145" s="21" t="str">
        <f aca="false">IF(OR(A145="",D145=""),"",_xlfn.MAXIFS($D$4:$D$503,$A$4:$A$503,A145,$D$4:$D$503,"&lt;="&amp;(D145-73)))</f>
        <v/>
      </c>
      <c r="Q145" s="19" t="str">
        <f aca="false">IF(OR(P145="",P145=0),"",SUMIFS($E$4:$E$503,$A$4:$A$503,A145,$D$4:$D$503,P145)/COUNTIFS($A$4:$A$503,A145,$D$4:$D$503,P145))</f>
        <v/>
      </c>
    </row>
    <row r="146" customFormat="false" ht="15" hidden="false" customHeight="false" outlineLevel="0" collapsed="false">
      <c r="A146" s="22"/>
      <c r="B146" s="23"/>
      <c r="C146" s="24"/>
      <c r="D146" s="24"/>
      <c r="E146" s="25"/>
      <c r="F146" s="25"/>
      <c r="G146" s="25"/>
      <c r="H146" s="25"/>
      <c r="I146" s="25"/>
      <c r="J146" s="17" t="str">
        <f aca="false">IF(OR(C146="",D146=""),"",(D146-C146)/365.25)</f>
        <v/>
      </c>
      <c r="K146" s="18" t="str">
        <f aca="false">IF(C146="","","T"&amp;ROUNDUP(MONTH(C146)/3,0))</f>
        <v/>
      </c>
      <c r="L146" s="19" t="str">
        <f aca="false">IF(OR(Q146="",E146=""),"",(E146-Q146)/((D146-P146)/365.25))</f>
        <v/>
      </c>
      <c r="M146" s="20" t="str">
        <f aca="false">IF(OR(J146="",E146="",B146=""),"",IF(UPPER(LEFT(B146,1))="F",-7.709133+0.0042232*J146*E146,-7.999994+0.0036124*J146*E146))</f>
        <v/>
      </c>
      <c r="N146" s="19" t="str">
        <f aca="false">IF(M146="","",J146-M146)</f>
        <v/>
      </c>
      <c r="O146" s="18" t="str">
        <f aca="false">IF(M146="","",IF(M146&lt;-1,"Pre-PHV",IF(M146&lt;1,"Circa-PHV","Post-PHV")))</f>
        <v/>
      </c>
      <c r="P146" s="21" t="str">
        <f aca="false">IF(OR(A146="",D146=""),"",_xlfn.MAXIFS($D$4:$D$503,$A$4:$A$503,A146,$D$4:$D$503,"&lt;="&amp;(D146-73)))</f>
        <v/>
      </c>
      <c r="Q146" s="19" t="str">
        <f aca="false">IF(OR(P146="",P146=0),"",SUMIFS($E$4:$E$503,$A$4:$A$503,A146,$D$4:$D$503,P146)/COUNTIFS($A$4:$A$503,A146,$D$4:$D$503,P146))</f>
        <v/>
      </c>
    </row>
    <row r="147" customFormat="false" ht="15" hidden="false" customHeight="false" outlineLevel="0" collapsed="false">
      <c r="A147" s="22"/>
      <c r="B147" s="23"/>
      <c r="C147" s="24"/>
      <c r="D147" s="24"/>
      <c r="E147" s="25"/>
      <c r="F147" s="25"/>
      <c r="G147" s="25"/>
      <c r="H147" s="25"/>
      <c r="I147" s="25"/>
      <c r="J147" s="17" t="str">
        <f aca="false">IF(OR(C147="",D147=""),"",(D147-C147)/365.25)</f>
        <v/>
      </c>
      <c r="K147" s="18" t="str">
        <f aca="false">IF(C147="","","T"&amp;ROUNDUP(MONTH(C147)/3,0))</f>
        <v/>
      </c>
      <c r="L147" s="19" t="str">
        <f aca="false">IF(OR(Q147="",E147=""),"",(E147-Q147)/((D147-P147)/365.25))</f>
        <v/>
      </c>
      <c r="M147" s="20" t="str">
        <f aca="false">IF(OR(J147="",E147="",B147=""),"",IF(UPPER(LEFT(B147,1))="F",-7.709133+0.0042232*J147*E147,-7.999994+0.0036124*J147*E147))</f>
        <v/>
      </c>
      <c r="N147" s="19" t="str">
        <f aca="false">IF(M147="","",J147-M147)</f>
        <v/>
      </c>
      <c r="O147" s="18" t="str">
        <f aca="false">IF(M147="","",IF(M147&lt;-1,"Pre-PHV",IF(M147&lt;1,"Circa-PHV","Post-PHV")))</f>
        <v/>
      </c>
      <c r="P147" s="21" t="str">
        <f aca="false">IF(OR(A147="",D147=""),"",_xlfn.MAXIFS($D$4:$D$503,$A$4:$A$503,A147,$D$4:$D$503,"&lt;="&amp;(D147-73)))</f>
        <v/>
      </c>
      <c r="Q147" s="19" t="str">
        <f aca="false">IF(OR(P147="",P147=0),"",SUMIFS($E$4:$E$503,$A$4:$A$503,A147,$D$4:$D$503,P147)/COUNTIFS($A$4:$A$503,A147,$D$4:$D$503,P147))</f>
        <v/>
      </c>
    </row>
    <row r="148" customFormat="false" ht="15" hidden="false" customHeight="false" outlineLevel="0" collapsed="false">
      <c r="A148" s="22"/>
      <c r="B148" s="23"/>
      <c r="C148" s="24"/>
      <c r="D148" s="24"/>
      <c r="E148" s="25"/>
      <c r="F148" s="25"/>
      <c r="G148" s="25"/>
      <c r="H148" s="25"/>
      <c r="I148" s="25"/>
      <c r="J148" s="17" t="str">
        <f aca="false">IF(OR(C148="",D148=""),"",(D148-C148)/365.25)</f>
        <v/>
      </c>
      <c r="K148" s="18" t="str">
        <f aca="false">IF(C148="","","T"&amp;ROUNDUP(MONTH(C148)/3,0))</f>
        <v/>
      </c>
      <c r="L148" s="19" t="str">
        <f aca="false">IF(OR(Q148="",E148=""),"",(E148-Q148)/((D148-P148)/365.25))</f>
        <v/>
      </c>
      <c r="M148" s="20" t="str">
        <f aca="false">IF(OR(J148="",E148="",B148=""),"",IF(UPPER(LEFT(B148,1))="F",-7.709133+0.0042232*J148*E148,-7.999994+0.0036124*J148*E148))</f>
        <v/>
      </c>
      <c r="N148" s="19" t="str">
        <f aca="false">IF(M148="","",J148-M148)</f>
        <v/>
      </c>
      <c r="O148" s="18" t="str">
        <f aca="false">IF(M148="","",IF(M148&lt;-1,"Pre-PHV",IF(M148&lt;1,"Circa-PHV","Post-PHV")))</f>
        <v/>
      </c>
      <c r="P148" s="21" t="str">
        <f aca="false">IF(OR(A148="",D148=""),"",_xlfn.MAXIFS($D$4:$D$503,$A$4:$A$503,A148,$D$4:$D$503,"&lt;="&amp;(D148-73)))</f>
        <v/>
      </c>
      <c r="Q148" s="19" t="str">
        <f aca="false">IF(OR(P148="",P148=0),"",SUMIFS($E$4:$E$503,$A$4:$A$503,A148,$D$4:$D$503,P148)/COUNTIFS($A$4:$A$503,A148,$D$4:$D$503,P148))</f>
        <v/>
      </c>
    </row>
    <row r="149" customFormat="false" ht="15" hidden="false" customHeight="false" outlineLevel="0" collapsed="false">
      <c r="A149" s="22"/>
      <c r="B149" s="23"/>
      <c r="C149" s="24"/>
      <c r="D149" s="24"/>
      <c r="E149" s="25"/>
      <c r="F149" s="25"/>
      <c r="G149" s="25"/>
      <c r="H149" s="25"/>
      <c r="I149" s="25"/>
      <c r="J149" s="17" t="str">
        <f aca="false">IF(OR(C149="",D149=""),"",(D149-C149)/365.25)</f>
        <v/>
      </c>
      <c r="K149" s="18" t="str">
        <f aca="false">IF(C149="","","T"&amp;ROUNDUP(MONTH(C149)/3,0))</f>
        <v/>
      </c>
      <c r="L149" s="19" t="str">
        <f aca="false">IF(OR(Q149="",E149=""),"",(E149-Q149)/((D149-P149)/365.25))</f>
        <v/>
      </c>
      <c r="M149" s="20" t="str">
        <f aca="false">IF(OR(J149="",E149="",B149=""),"",IF(UPPER(LEFT(B149,1))="F",-7.709133+0.0042232*J149*E149,-7.999994+0.0036124*J149*E149))</f>
        <v/>
      </c>
      <c r="N149" s="19" t="str">
        <f aca="false">IF(M149="","",J149-M149)</f>
        <v/>
      </c>
      <c r="O149" s="18" t="str">
        <f aca="false">IF(M149="","",IF(M149&lt;-1,"Pre-PHV",IF(M149&lt;1,"Circa-PHV","Post-PHV")))</f>
        <v/>
      </c>
      <c r="P149" s="21" t="str">
        <f aca="false">IF(OR(A149="",D149=""),"",_xlfn.MAXIFS($D$4:$D$503,$A$4:$A$503,A149,$D$4:$D$503,"&lt;="&amp;(D149-73)))</f>
        <v/>
      </c>
      <c r="Q149" s="19" t="str">
        <f aca="false">IF(OR(P149="",P149=0),"",SUMIFS($E$4:$E$503,$A$4:$A$503,A149,$D$4:$D$503,P149)/COUNTIFS($A$4:$A$503,A149,$D$4:$D$503,P149))</f>
        <v/>
      </c>
    </row>
    <row r="150" customFormat="false" ht="15" hidden="false" customHeight="false" outlineLevel="0" collapsed="false">
      <c r="A150" s="22"/>
      <c r="B150" s="23"/>
      <c r="C150" s="24"/>
      <c r="D150" s="24"/>
      <c r="E150" s="25"/>
      <c r="F150" s="25"/>
      <c r="G150" s="25"/>
      <c r="H150" s="25"/>
      <c r="I150" s="25"/>
      <c r="J150" s="17" t="str">
        <f aca="false">IF(OR(C150="",D150=""),"",(D150-C150)/365.25)</f>
        <v/>
      </c>
      <c r="K150" s="18" t="str">
        <f aca="false">IF(C150="","","T"&amp;ROUNDUP(MONTH(C150)/3,0))</f>
        <v/>
      </c>
      <c r="L150" s="19" t="str">
        <f aca="false">IF(OR(Q150="",E150=""),"",(E150-Q150)/((D150-P150)/365.25))</f>
        <v/>
      </c>
      <c r="M150" s="20" t="str">
        <f aca="false">IF(OR(J150="",E150="",B150=""),"",IF(UPPER(LEFT(B150,1))="F",-7.709133+0.0042232*J150*E150,-7.999994+0.0036124*J150*E150))</f>
        <v/>
      </c>
      <c r="N150" s="19" t="str">
        <f aca="false">IF(M150="","",J150-M150)</f>
        <v/>
      </c>
      <c r="O150" s="18" t="str">
        <f aca="false">IF(M150="","",IF(M150&lt;-1,"Pre-PHV",IF(M150&lt;1,"Circa-PHV","Post-PHV")))</f>
        <v/>
      </c>
      <c r="P150" s="21" t="str">
        <f aca="false">IF(OR(A150="",D150=""),"",_xlfn.MAXIFS($D$4:$D$503,$A$4:$A$503,A150,$D$4:$D$503,"&lt;="&amp;(D150-73)))</f>
        <v/>
      </c>
      <c r="Q150" s="19" t="str">
        <f aca="false">IF(OR(P150="",P150=0),"",SUMIFS($E$4:$E$503,$A$4:$A$503,A150,$D$4:$D$503,P150)/COUNTIFS($A$4:$A$503,A150,$D$4:$D$503,P150))</f>
        <v/>
      </c>
    </row>
    <row r="151" customFormat="false" ht="15" hidden="false" customHeight="false" outlineLevel="0" collapsed="false">
      <c r="A151" s="22"/>
      <c r="B151" s="23"/>
      <c r="C151" s="24"/>
      <c r="D151" s="24"/>
      <c r="E151" s="25"/>
      <c r="F151" s="25"/>
      <c r="G151" s="25"/>
      <c r="H151" s="25"/>
      <c r="I151" s="25"/>
      <c r="J151" s="17" t="str">
        <f aca="false">IF(OR(C151="",D151=""),"",(D151-C151)/365.25)</f>
        <v/>
      </c>
      <c r="K151" s="18" t="str">
        <f aca="false">IF(C151="","","T"&amp;ROUNDUP(MONTH(C151)/3,0))</f>
        <v/>
      </c>
      <c r="L151" s="19" t="str">
        <f aca="false">IF(OR(Q151="",E151=""),"",(E151-Q151)/((D151-P151)/365.25))</f>
        <v/>
      </c>
      <c r="M151" s="20" t="str">
        <f aca="false">IF(OR(J151="",E151="",B151=""),"",IF(UPPER(LEFT(B151,1))="F",-7.709133+0.0042232*J151*E151,-7.999994+0.0036124*J151*E151))</f>
        <v/>
      </c>
      <c r="N151" s="19" t="str">
        <f aca="false">IF(M151="","",J151-M151)</f>
        <v/>
      </c>
      <c r="O151" s="18" t="str">
        <f aca="false">IF(M151="","",IF(M151&lt;-1,"Pre-PHV",IF(M151&lt;1,"Circa-PHV","Post-PHV")))</f>
        <v/>
      </c>
      <c r="P151" s="21" t="str">
        <f aca="false">IF(OR(A151="",D151=""),"",_xlfn.MAXIFS($D$4:$D$503,$A$4:$A$503,A151,$D$4:$D$503,"&lt;="&amp;(D151-73)))</f>
        <v/>
      </c>
      <c r="Q151" s="19" t="str">
        <f aca="false">IF(OR(P151="",P151=0),"",SUMIFS($E$4:$E$503,$A$4:$A$503,A151,$D$4:$D$503,P151)/COUNTIFS($A$4:$A$503,A151,$D$4:$D$503,P151))</f>
        <v/>
      </c>
    </row>
    <row r="152" customFormat="false" ht="15" hidden="false" customHeight="false" outlineLevel="0" collapsed="false">
      <c r="A152" s="22"/>
      <c r="B152" s="23"/>
      <c r="C152" s="24"/>
      <c r="D152" s="24"/>
      <c r="E152" s="25"/>
      <c r="F152" s="25"/>
      <c r="G152" s="25"/>
      <c r="H152" s="25"/>
      <c r="I152" s="25"/>
      <c r="J152" s="17" t="str">
        <f aca="false">IF(OR(C152="",D152=""),"",(D152-C152)/365.25)</f>
        <v/>
      </c>
      <c r="K152" s="18" t="str">
        <f aca="false">IF(C152="","","T"&amp;ROUNDUP(MONTH(C152)/3,0))</f>
        <v/>
      </c>
      <c r="L152" s="19" t="str">
        <f aca="false">IF(OR(Q152="",E152=""),"",(E152-Q152)/((D152-P152)/365.25))</f>
        <v/>
      </c>
      <c r="M152" s="20" t="str">
        <f aca="false">IF(OR(J152="",E152="",B152=""),"",IF(UPPER(LEFT(B152,1))="F",-7.709133+0.0042232*J152*E152,-7.999994+0.0036124*J152*E152))</f>
        <v/>
      </c>
      <c r="N152" s="19" t="str">
        <f aca="false">IF(M152="","",J152-M152)</f>
        <v/>
      </c>
      <c r="O152" s="18" t="str">
        <f aca="false">IF(M152="","",IF(M152&lt;-1,"Pre-PHV",IF(M152&lt;1,"Circa-PHV","Post-PHV")))</f>
        <v/>
      </c>
      <c r="P152" s="21" t="str">
        <f aca="false">IF(OR(A152="",D152=""),"",_xlfn.MAXIFS($D$4:$D$503,$A$4:$A$503,A152,$D$4:$D$503,"&lt;="&amp;(D152-73)))</f>
        <v/>
      </c>
      <c r="Q152" s="19" t="str">
        <f aca="false">IF(OR(P152="",P152=0),"",SUMIFS($E$4:$E$503,$A$4:$A$503,A152,$D$4:$D$503,P152)/COUNTIFS($A$4:$A$503,A152,$D$4:$D$503,P152))</f>
        <v/>
      </c>
    </row>
    <row r="153" customFormat="false" ht="15" hidden="false" customHeight="false" outlineLevel="0" collapsed="false">
      <c r="A153" s="22"/>
      <c r="B153" s="23"/>
      <c r="C153" s="24"/>
      <c r="D153" s="24"/>
      <c r="E153" s="25"/>
      <c r="F153" s="25"/>
      <c r="G153" s="25"/>
      <c r="H153" s="25"/>
      <c r="I153" s="25"/>
      <c r="J153" s="17" t="str">
        <f aca="false">IF(OR(C153="",D153=""),"",(D153-C153)/365.25)</f>
        <v/>
      </c>
      <c r="K153" s="18" t="str">
        <f aca="false">IF(C153="","","T"&amp;ROUNDUP(MONTH(C153)/3,0))</f>
        <v/>
      </c>
      <c r="L153" s="19" t="str">
        <f aca="false">IF(OR(Q153="",E153=""),"",(E153-Q153)/((D153-P153)/365.25))</f>
        <v/>
      </c>
      <c r="M153" s="20" t="str">
        <f aca="false">IF(OR(J153="",E153="",B153=""),"",IF(UPPER(LEFT(B153,1))="F",-7.709133+0.0042232*J153*E153,-7.999994+0.0036124*J153*E153))</f>
        <v/>
      </c>
      <c r="N153" s="19" t="str">
        <f aca="false">IF(M153="","",J153-M153)</f>
        <v/>
      </c>
      <c r="O153" s="18" t="str">
        <f aca="false">IF(M153="","",IF(M153&lt;-1,"Pre-PHV",IF(M153&lt;1,"Circa-PHV","Post-PHV")))</f>
        <v/>
      </c>
      <c r="P153" s="21" t="str">
        <f aca="false">IF(OR(A153="",D153=""),"",_xlfn.MAXIFS($D$4:$D$503,$A$4:$A$503,A153,$D$4:$D$503,"&lt;="&amp;(D153-73)))</f>
        <v/>
      </c>
      <c r="Q153" s="19" t="str">
        <f aca="false">IF(OR(P153="",P153=0),"",SUMIFS($E$4:$E$503,$A$4:$A$503,A153,$D$4:$D$503,P153)/COUNTIFS($A$4:$A$503,A153,$D$4:$D$503,P153))</f>
        <v/>
      </c>
    </row>
    <row r="154" customFormat="false" ht="15" hidden="false" customHeight="false" outlineLevel="0" collapsed="false">
      <c r="A154" s="22"/>
      <c r="B154" s="23"/>
      <c r="C154" s="24"/>
      <c r="D154" s="24"/>
      <c r="E154" s="25"/>
      <c r="F154" s="25"/>
      <c r="G154" s="25"/>
      <c r="H154" s="25"/>
      <c r="I154" s="25"/>
      <c r="J154" s="17" t="str">
        <f aca="false">IF(OR(C154="",D154=""),"",(D154-C154)/365.25)</f>
        <v/>
      </c>
      <c r="K154" s="18" t="str">
        <f aca="false">IF(C154="","","T"&amp;ROUNDUP(MONTH(C154)/3,0))</f>
        <v/>
      </c>
      <c r="L154" s="19" t="str">
        <f aca="false">IF(OR(Q154="",E154=""),"",(E154-Q154)/((D154-P154)/365.25))</f>
        <v/>
      </c>
      <c r="M154" s="20" t="str">
        <f aca="false">IF(OR(J154="",E154="",B154=""),"",IF(UPPER(LEFT(B154,1))="F",-7.709133+0.0042232*J154*E154,-7.999994+0.0036124*J154*E154))</f>
        <v/>
      </c>
      <c r="N154" s="19" t="str">
        <f aca="false">IF(M154="","",J154-M154)</f>
        <v/>
      </c>
      <c r="O154" s="18" t="str">
        <f aca="false">IF(M154="","",IF(M154&lt;-1,"Pre-PHV",IF(M154&lt;1,"Circa-PHV","Post-PHV")))</f>
        <v/>
      </c>
      <c r="P154" s="21" t="str">
        <f aca="false">IF(OR(A154="",D154=""),"",_xlfn.MAXIFS($D$4:$D$503,$A$4:$A$503,A154,$D$4:$D$503,"&lt;="&amp;(D154-73)))</f>
        <v/>
      </c>
      <c r="Q154" s="19" t="str">
        <f aca="false">IF(OR(P154="",P154=0),"",SUMIFS($E$4:$E$503,$A$4:$A$503,A154,$D$4:$D$503,P154)/COUNTIFS($A$4:$A$503,A154,$D$4:$D$503,P154))</f>
        <v/>
      </c>
    </row>
    <row r="155" customFormat="false" ht="15" hidden="false" customHeight="false" outlineLevel="0" collapsed="false">
      <c r="A155" s="22"/>
      <c r="B155" s="23"/>
      <c r="C155" s="24"/>
      <c r="D155" s="24"/>
      <c r="E155" s="25"/>
      <c r="F155" s="25"/>
      <c r="G155" s="25"/>
      <c r="H155" s="25"/>
      <c r="I155" s="25"/>
      <c r="J155" s="17" t="str">
        <f aca="false">IF(OR(C155="",D155=""),"",(D155-C155)/365.25)</f>
        <v/>
      </c>
      <c r="K155" s="18" t="str">
        <f aca="false">IF(C155="","","T"&amp;ROUNDUP(MONTH(C155)/3,0))</f>
        <v/>
      </c>
      <c r="L155" s="19" t="str">
        <f aca="false">IF(OR(Q155="",E155=""),"",(E155-Q155)/((D155-P155)/365.25))</f>
        <v/>
      </c>
      <c r="M155" s="20" t="str">
        <f aca="false">IF(OR(J155="",E155="",B155=""),"",IF(UPPER(LEFT(B155,1))="F",-7.709133+0.0042232*J155*E155,-7.999994+0.0036124*J155*E155))</f>
        <v/>
      </c>
      <c r="N155" s="19" t="str">
        <f aca="false">IF(M155="","",J155-M155)</f>
        <v/>
      </c>
      <c r="O155" s="18" t="str">
        <f aca="false">IF(M155="","",IF(M155&lt;-1,"Pre-PHV",IF(M155&lt;1,"Circa-PHV","Post-PHV")))</f>
        <v/>
      </c>
      <c r="P155" s="21" t="str">
        <f aca="false">IF(OR(A155="",D155=""),"",_xlfn.MAXIFS($D$4:$D$503,$A$4:$A$503,A155,$D$4:$D$503,"&lt;="&amp;(D155-73)))</f>
        <v/>
      </c>
      <c r="Q155" s="19" t="str">
        <f aca="false">IF(OR(P155="",P155=0),"",SUMIFS($E$4:$E$503,$A$4:$A$503,A155,$D$4:$D$503,P155)/COUNTIFS($A$4:$A$503,A155,$D$4:$D$503,P155))</f>
        <v/>
      </c>
    </row>
    <row r="156" customFormat="false" ht="15" hidden="false" customHeight="false" outlineLevel="0" collapsed="false">
      <c r="A156" s="22"/>
      <c r="B156" s="23"/>
      <c r="C156" s="24"/>
      <c r="D156" s="24"/>
      <c r="E156" s="25"/>
      <c r="F156" s="25"/>
      <c r="G156" s="25"/>
      <c r="H156" s="25"/>
      <c r="I156" s="25"/>
      <c r="J156" s="17" t="str">
        <f aca="false">IF(OR(C156="",D156=""),"",(D156-C156)/365.25)</f>
        <v/>
      </c>
      <c r="K156" s="18" t="str">
        <f aca="false">IF(C156="","","T"&amp;ROUNDUP(MONTH(C156)/3,0))</f>
        <v/>
      </c>
      <c r="L156" s="19" t="str">
        <f aca="false">IF(OR(Q156="",E156=""),"",(E156-Q156)/((D156-P156)/365.25))</f>
        <v/>
      </c>
      <c r="M156" s="20" t="str">
        <f aca="false">IF(OR(J156="",E156="",B156=""),"",IF(UPPER(LEFT(B156,1))="F",-7.709133+0.0042232*J156*E156,-7.999994+0.0036124*J156*E156))</f>
        <v/>
      </c>
      <c r="N156" s="19" t="str">
        <f aca="false">IF(M156="","",J156-M156)</f>
        <v/>
      </c>
      <c r="O156" s="18" t="str">
        <f aca="false">IF(M156="","",IF(M156&lt;-1,"Pre-PHV",IF(M156&lt;1,"Circa-PHV","Post-PHV")))</f>
        <v/>
      </c>
      <c r="P156" s="21" t="str">
        <f aca="false">IF(OR(A156="",D156=""),"",_xlfn.MAXIFS($D$4:$D$503,$A$4:$A$503,A156,$D$4:$D$503,"&lt;="&amp;(D156-73)))</f>
        <v/>
      </c>
      <c r="Q156" s="19" t="str">
        <f aca="false">IF(OR(P156="",P156=0),"",SUMIFS($E$4:$E$503,$A$4:$A$503,A156,$D$4:$D$503,P156)/COUNTIFS($A$4:$A$503,A156,$D$4:$D$503,P156))</f>
        <v/>
      </c>
    </row>
    <row r="157" customFormat="false" ht="15" hidden="false" customHeight="false" outlineLevel="0" collapsed="false">
      <c r="A157" s="22"/>
      <c r="B157" s="23"/>
      <c r="C157" s="24"/>
      <c r="D157" s="24"/>
      <c r="E157" s="25"/>
      <c r="F157" s="25"/>
      <c r="G157" s="25"/>
      <c r="H157" s="25"/>
      <c r="I157" s="25"/>
      <c r="J157" s="17" t="str">
        <f aca="false">IF(OR(C157="",D157=""),"",(D157-C157)/365.25)</f>
        <v/>
      </c>
      <c r="K157" s="18" t="str">
        <f aca="false">IF(C157="","","T"&amp;ROUNDUP(MONTH(C157)/3,0))</f>
        <v/>
      </c>
      <c r="L157" s="19" t="str">
        <f aca="false">IF(OR(Q157="",E157=""),"",(E157-Q157)/((D157-P157)/365.25))</f>
        <v/>
      </c>
      <c r="M157" s="20" t="str">
        <f aca="false">IF(OR(J157="",E157="",B157=""),"",IF(UPPER(LEFT(B157,1))="F",-7.709133+0.0042232*J157*E157,-7.999994+0.0036124*J157*E157))</f>
        <v/>
      </c>
      <c r="N157" s="19" t="str">
        <f aca="false">IF(M157="","",J157-M157)</f>
        <v/>
      </c>
      <c r="O157" s="18" t="str">
        <f aca="false">IF(M157="","",IF(M157&lt;-1,"Pre-PHV",IF(M157&lt;1,"Circa-PHV","Post-PHV")))</f>
        <v/>
      </c>
      <c r="P157" s="21" t="str">
        <f aca="false">IF(OR(A157="",D157=""),"",_xlfn.MAXIFS($D$4:$D$503,$A$4:$A$503,A157,$D$4:$D$503,"&lt;="&amp;(D157-73)))</f>
        <v/>
      </c>
      <c r="Q157" s="19" t="str">
        <f aca="false">IF(OR(P157="",P157=0),"",SUMIFS($E$4:$E$503,$A$4:$A$503,A157,$D$4:$D$503,P157)/COUNTIFS($A$4:$A$503,A157,$D$4:$D$503,P157))</f>
        <v/>
      </c>
    </row>
    <row r="158" customFormat="false" ht="15" hidden="false" customHeight="false" outlineLevel="0" collapsed="false">
      <c r="A158" s="22"/>
      <c r="B158" s="23"/>
      <c r="C158" s="24"/>
      <c r="D158" s="24"/>
      <c r="E158" s="25"/>
      <c r="F158" s="25"/>
      <c r="G158" s="25"/>
      <c r="H158" s="25"/>
      <c r="I158" s="25"/>
      <c r="J158" s="17" t="str">
        <f aca="false">IF(OR(C158="",D158=""),"",(D158-C158)/365.25)</f>
        <v/>
      </c>
      <c r="K158" s="18" t="str">
        <f aca="false">IF(C158="","","T"&amp;ROUNDUP(MONTH(C158)/3,0))</f>
        <v/>
      </c>
      <c r="L158" s="19" t="str">
        <f aca="false">IF(OR(Q158="",E158=""),"",(E158-Q158)/((D158-P158)/365.25))</f>
        <v/>
      </c>
      <c r="M158" s="20" t="str">
        <f aca="false">IF(OR(J158="",E158="",B158=""),"",IF(UPPER(LEFT(B158,1))="F",-7.709133+0.0042232*J158*E158,-7.999994+0.0036124*J158*E158))</f>
        <v/>
      </c>
      <c r="N158" s="19" t="str">
        <f aca="false">IF(M158="","",J158-M158)</f>
        <v/>
      </c>
      <c r="O158" s="18" t="str">
        <f aca="false">IF(M158="","",IF(M158&lt;-1,"Pre-PHV",IF(M158&lt;1,"Circa-PHV","Post-PHV")))</f>
        <v/>
      </c>
      <c r="P158" s="21" t="str">
        <f aca="false">IF(OR(A158="",D158=""),"",_xlfn.MAXIFS($D$4:$D$503,$A$4:$A$503,A158,$D$4:$D$503,"&lt;="&amp;(D158-73)))</f>
        <v/>
      </c>
      <c r="Q158" s="19" t="str">
        <f aca="false">IF(OR(P158="",P158=0),"",SUMIFS($E$4:$E$503,$A$4:$A$503,A158,$D$4:$D$503,P158)/COUNTIFS($A$4:$A$503,A158,$D$4:$D$503,P158))</f>
        <v/>
      </c>
    </row>
    <row r="159" customFormat="false" ht="15" hidden="false" customHeight="false" outlineLevel="0" collapsed="false">
      <c r="A159" s="22"/>
      <c r="B159" s="23"/>
      <c r="C159" s="24"/>
      <c r="D159" s="24"/>
      <c r="E159" s="25"/>
      <c r="F159" s="25"/>
      <c r="G159" s="25"/>
      <c r="H159" s="25"/>
      <c r="I159" s="25"/>
      <c r="J159" s="17" t="str">
        <f aca="false">IF(OR(C159="",D159=""),"",(D159-C159)/365.25)</f>
        <v/>
      </c>
      <c r="K159" s="18" t="str">
        <f aca="false">IF(C159="","","T"&amp;ROUNDUP(MONTH(C159)/3,0))</f>
        <v/>
      </c>
      <c r="L159" s="19" t="str">
        <f aca="false">IF(OR(Q159="",E159=""),"",(E159-Q159)/((D159-P159)/365.25))</f>
        <v/>
      </c>
      <c r="M159" s="20" t="str">
        <f aca="false">IF(OR(J159="",E159="",B159=""),"",IF(UPPER(LEFT(B159,1))="F",-7.709133+0.0042232*J159*E159,-7.999994+0.0036124*J159*E159))</f>
        <v/>
      </c>
      <c r="N159" s="19" t="str">
        <f aca="false">IF(M159="","",J159-M159)</f>
        <v/>
      </c>
      <c r="O159" s="18" t="str">
        <f aca="false">IF(M159="","",IF(M159&lt;-1,"Pre-PHV",IF(M159&lt;1,"Circa-PHV","Post-PHV")))</f>
        <v/>
      </c>
      <c r="P159" s="21" t="str">
        <f aca="false">IF(OR(A159="",D159=""),"",_xlfn.MAXIFS($D$4:$D$503,$A$4:$A$503,A159,$D$4:$D$503,"&lt;="&amp;(D159-73)))</f>
        <v/>
      </c>
      <c r="Q159" s="19" t="str">
        <f aca="false">IF(OR(P159="",P159=0),"",SUMIFS($E$4:$E$503,$A$4:$A$503,A159,$D$4:$D$503,P159)/COUNTIFS($A$4:$A$503,A159,$D$4:$D$503,P159))</f>
        <v/>
      </c>
    </row>
    <row r="160" customFormat="false" ht="15" hidden="false" customHeight="false" outlineLevel="0" collapsed="false">
      <c r="A160" s="22"/>
      <c r="B160" s="23"/>
      <c r="C160" s="24"/>
      <c r="D160" s="24"/>
      <c r="E160" s="25"/>
      <c r="F160" s="25"/>
      <c r="G160" s="25"/>
      <c r="H160" s="25"/>
      <c r="I160" s="25"/>
      <c r="J160" s="17" t="str">
        <f aca="false">IF(OR(C160="",D160=""),"",(D160-C160)/365.25)</f>
        <v/>
      </c>
      <c r="K160" s="18" t="str">
        <f aca="false">IF(C160="","","T"&amp;ROUNDUP(MONTH(C160)/3,0))</f>
        <v/>
      </c>
      <c r="L160" s="19" t="str">
        <f aca="false">IF(OR(Q160="",E160=""),"",(E160-Q160)/((D160-P160)/365.25))</f>
        <v/>
      </c>
      <c r="M160" s="20" t="str">
        <f aca="false">IF(OR(J160="",E160="",B160=""),"",IF(UPPER(LEFT(B160,1))="F",-7.709133+0.0042232*J160*E160,-7.999994+0.0036124*J160*E160))</f>
        <v/>
      </c>
      <c r="N160" s="19" t="str">
        <f aca="false">IF(M160="","",J160-M160)</f>
        <v/>
      </c>
      <c r="O160" s="18" t="str">
        <f aca="false">IF(M160="","",IF(M160&lt;-1,"Pre-PHV",IF(M160&lt;1,"Circa-PHV","Post-PHV")))</f>
        <v/>
      </c>
      <c r="P160" s="21" t="str">
        <f aca="false">IF(OR(A160="",D160=""),"",_xlfn.MAXIFS($D$4:$D$503,$A$4:$A$503,A160,$D$4:$D$503,"&lt;="&amp;(D160-73)))</f>
        <v/>
      </c>
      <c r="Q160" s="19" t="str">
        <f aca="false">IF(OR(P160="",P160=0),"",SUMIFS($E$4:$E$503,$A$4:$A$503,A160,$D$4:$D$503,P160)/COUNTIFS($A$4:$A$503,A160,$D$4:$D$503,P160))</f>
        <v/>
      </c>
    </row>
    <row r="161" customFormat="false" ht="15" hidden="false" customHeight="false" outlineLevel="0" collapsed="false">
      <c r="A161" s="22"/>
      <c r="B161" s="23"/>
      <c r="C161" s="24"/>
      <c r="D161" s="24"/>
      <c r="E161" s="25"/>
      <c r="F161" s="25"/>
      <c r="G161" s="25"/>
      <c r="H161" s="25"/>
      <c r="I161" s="25"/>
      <c r="J161" s="17" t="str">
        <f aca="false">IF(OR(C161="",D161=""),"",(D161-C161)/365.25)</f>
        <v/>
      </c>
      <c r="K161" s="18" t="str">
        <f aca="false">IF(C161="","","T"&amp;ROUNDUP(MONTH(C161)/3,0))</f>
        <v/>
      </c>
      <c r="L161" s="19" t="str">
        <f aca="false">IF(OR(Q161="",E161=""),"",(E161-Q161)/((D161-P161)/365.25))</f>
        <v/>
      </c>
      <c r="M161" s="20" t="str">
        <f aca="false">IF(OR(J161="",E161="",B161=""),"",IF(UPPER(LEFT(B161,1))="F",-7.709133+0.0042232*J161*E161,-7.999994+0.0036124*J161*E161))</f>
        <v/>
      </c>
      <c r="N161" s="19" t="str">
        <f aca="false">IF(M161="","",J161-M161)</f>
        <v/>
      </c>
      <c r="O161" s="18" t="str">
        <f aca="false">IF(M161="","",IF(M161&lt;-1,"Pre-PHV",IF(M161&lt;1,"Circa-PHV","Post-PHV")))</f>
        <v/>
      </c>
      <c r="P161" s="21" t="str">
        <f aca="false">IF(OR(A161="",D161=""),"",_xlfn.MAXIFS($D$4:$D$503,$A$4:$A$503,A161,$D$4:$D$503,"&lt;="&amp;(D161-73)))</f>
        <v/>
      </c>
      <c r="Q161" s="19" t="str">
        <f aca="false">IF(OR(P161="",P161=0),"",SUMIFS($E$4:$E$503,$A$4:$A$503,A161,$D$4:$D$503,P161)/COUNTIFS($A$4:$A$503,A161,$D$4:$D$503,P161))</f>
        <v/>
      </c>
    </row>
    <row r="162" customFormat="false" ht="15" hidden="false" customHeight="false" outlineLevel="0" collapsed="false">
      <c r="A162" s="22"/>
      <c r="B162" s="23"/>
      <c r="C162" s="24"/>
      <c r="D162" s="24"/>
      <c r="E162" s="25"/>
      <c r="F162" s="25"/>
      <c r="G162" s="25"/>
      <c r="H162" s="25"/>
      <c r="I162" s="25"/>
      <c r="J162" s="17" t="str">
        <f aca="false">IF(OR(C162="",D162=""),"",(D162-C162)/365.25)</f>
        <v/>
      </c>
      <c r="K162" s="18" t="str">
        <f aca="false">IF(C162="","","T"&amp;ROUNDUP(MONTH(C162)/3,0))</f>
        <v/>
      </c>
      <c r="L162" s="19" t="str">
        <f aca="false">IF(OR(Q162="",E162=""),"",(E162-Q162)/((D162-P162)/365.25))</f>
        <v/>
      </c>
      <c r="M162" s="20" t="str">
        <f aca="false">IF(OR(J162="",E162="",B162=""),"",IF(UPPER(LEFT(B162,1))="F",-7.709133+0.0042232*J162*E162,-7.999994+0.0036124*J162*E162))</f>
        <v/>
      </c>
      <c r="N162" s="19" t="str">
        <f aca="false">IF(M162="","",J162-M162)</f>
        <v/>
      </c>
      <c r="O162" s="18" t="str">
        <f aca="false">IF(M162="","",IF(M162&lt;-1,"Pre-PHV",IF(M162&lt;1,"Circa-PHV","Post-PHV")))</f>
        <v/>
      </c>
      <c r="P162" s="21" t="str">
        <f aca="false">IF(OR(A162="",D162=""),"",_xlfn.MAXIFS($D$4:$D$503,$A$4:$A$503,A162,$D$4:$D$503,"&lt;="&amp;(D162-73)))</f>
        <v/>
      </c>
      <c r="Q162" s="19" t="str">
        <f aca="false">IF(OR(P162="",P162=0),"",SUMIFS($E$4:$E$503,$A$4:$A$503,A162,$D$4:$D$503,P162)/COUNTIFS($A$4:$A$503,A162,$D$4:$D$503,P162))</f>
        <v/>
      </c>
    </row>
    <row r="163" customFormat="false" ht="15" hidden="false" customHeight="false" outlineLevel="0" collapsed="false">
      <c r="A163" s="22"/>
      <c r="B163" s="23"/>
      <c r="C163" s="24"/>
      <c r="D163" s="24"/>
      <c r="E163" s="25"/>
      <c r="F163" s="25"/>
      <c r="G163" s="25"/>
      <c r="H163" s="25"/>
      <c r="I163" s="25"/>
      <c r="J163" s="17" t="str">
        <f aca="false">IF(OR(C163="",D163=""),"",(D163-C163)/365.25)</f>
        <v/>
      </c>
      <c r="K163" s="18" t="str">
        <f aca="false">IF(C163="","","T"&amp;ROUNDUP(MONTH(C163)/3,0))</f>
        <v/>
      </c>
      <c r="L163" s="19" t="str">
        <f aca="false">IF(OR(Q163="",E163=""),"",(E163-Q163)/((D163-P163)/365.25))</f>
        <v/>
      </c>
      <c r="M163" s="20" t="str">
        <f aca="false">IF(OR(J163="",E163="",B163=""),"",IF(UPPER(LEFT(B163,1))="F",-7.709133+0.0042232*J163*E163,-7.999994+0.0036124*J163*E163))</f>
        <v/>
      </c>
      <c r="N163" s="19" t="str">
        <f aca="false">IF(M163="","",J163-M163)</f>
        <v/>
      </c>
      <c r="O163" s="18" t="str">
        <f aca="false">IF(M163="","",IF(M163&lt;-1,"Pre-PHV",IF(M163&lt;1,"Circa-PHV","Post-PHV")))</f>
        <v/>
      </c>
      <c r="P163" s="21" t="str">
        <f aca="false">IF(OR(A163="",D163=""),"",_xlfn.MAXIFS($D$4:$D$503,$A$4:$A$503,A163,$D$4:$D$503,"&lt;="&amp;(D163-73)))</f>
        <v/>
      </c>
      <c r="Q163" s="19" t="str">
        <f aca="false">IF(OR(P163="",P163=0),"",SUMIFS($E$4:$E$503,$A$4:$A$503,A163,$D$4:$D$503,P163)/COUNTIFS($A$4:$A$503,A163,$D$4:$D$503,P163))</f>
        <v/>
      </c>
    </row>
    <row r="164" customFormat="false" ht="15" hidden="false" customHeight="false" outlineLevel="0" collapsed="false">
      <c r="A164" s="22"/>
      <c r="B164" s="23"/>
      <c r="C164" s="24"/>
      <c r="D164" s="24"/>
      <c r="E164" s="25"/>
      <c r="F164" s="25"/>
      <c r="G164" s="25"/>
      <c r="H164" s="25"/>
      <c r="I164" s="25"/>
      <c r="J164" s="17" t="str">
        <f aca="false">IF(OR(C164="",D164=""),"",(D164-C164)/365.25)</f>
        <v/>
      </c>
      <c r="K164" s="18" t="str">
        <f aca="false">IF(C164="","","T"&amp;ROUNDUP(MONTH(C164)/3,0))</f>
        <v/>
      </c>
      <c r="L164" s="19" t="str">
        <f aca="false">IF(OR(Q164="",E164=""),"",(E164-Q164)/((D164-P164)/365.25))</f>
        <v/>
      </c>
      <c r="M164" s="20" t="str">
        <f aca="false">IF(OR(J164="",E164="",B164=""),"",IF(UPPER(LEFT(B164,1))="F",-7.709133+0.0042232*J164*E164,-7.999994+0.0036124*J164*E164))</f>
        <v/>
      </c>
      <c r="N164" s="19" t="str">
        <f aca="false">IF(M164="","",J164-M164)</f>
        <v/>
      </c>
      <c r="O164" s="18" t="str">
        <f aca="false">IF(M164="","",IF(M164&lt;-1,"Pre-PHV",IF(M164&lt;1,"Circa-PHV","Post-PHV")))</f>
        <v/>
      </c>
      <c r="P164" s="21" t="str">
        <f aca="false">IF(OR(A164="",D164=""),"",_xlfn.MAXIFS($D$4:$D$503,$A$4:$A$503,A164,$D$4:$D$503,"&lt;="&amp;(D164-73)))</f>
        <v/>
      </c>
      <c r="Q164" s="19" t="str">
        <f aca="false">IF(OR(P164="",P164=0),"",SUMIFS($E$4:$E$503,$A$4:$A$503,A164,$D$4:$D$503,P164)/COUNTIFS($A$4:$A$503,A164,$D$4:$D$503,P164))</f>
        <v/>
      </c>
    </row>
    <row r="165" customFormat="false" ht="15" hidden="false" customHeight="false" outlineLevel="0" collapsed="false">
      <c r="A165" s="22"/>
      <c r="B165" s="23"/>
      <c r="C165" s="24"/>
      <c r="D165" s="24"/>
      <c r="E165" s="25"/>
      <c r="F165" s="25"/>
      <c r="G165" s="25"/>
      <c r="H165" s="25"/>
      <c r="I165" s="25"/>
      <c r="J165" s="17" t="str">
        <f aca="false">IF(OR(C165="",D165=""),"",(D165-C165)/365.25)</f>
        <v/>
      </c>
      <c r="K165" s="18" t="str">
        <f aca="false">IF(C165="","","T"&amp;ROUNDUP(MONTH(C165)/3,0))</f>
        <v/>
      </c>
      <c r="L165" s="19" t="str">
        <f aca="false">IF(OR(Q165="",E165=""),"",(E165-Q165)/((D165-P165)/365.25))</f>
        <v/>
      </c>
      <c r="M165" s="20" t="str">
        <f aca="false">IF(OR(J165="",E165="",B165=""),"",IF(UPPER(LEFT(B165,1))="F",-7.709133+0.0042232*J165*E165,-7.999994+0.0036124*J165*E165))</f>
        <v/>
      </c>
      <c r="N165" s="19" t="str">
        <f aca="false">IF(M165="","",J165-M165)</f>
        <v/>
      </c>
      <c r="O165" s="18" t="str">
        <f aca="false">IF(M165="","",IF(M165&lt;-1,"Pre-PHV",IF(M165&lt;1,"Circa-PHV","Post-PHV")))</f>
        <v/>
      </c>
      <c r="P165" s="21" t="str">
        <f aca="false">IF(OR(A165="",D165=""),"",_xlfn.MAXIFS($D$4:$D$503,$A$4:$A$503,A165,$D$4:$D$503,"&lt;="&amp;(D165-73)))</f>
        <v/>
      </c>
      <c r="Q165" s="19" t="str">
        <f aca="false">IF(OR(P165="",P165=0),"",SUMIFS($E$4:$E$503,$A$4:$A$503,A165,$D$4:$D$503,P165)/COUNTIFS($A$4:$A$503,A165,$D$4:$D$503,P165))</f>
        <v/>
      </c>
    </row>
    <row r="166" customFormat="false" ht="15" hidden="false" customHeight="false" outlineLevel="0" collapsed="false">
      <c r="A166" s="22"/>
      <c r="B166" s="23"/>
      <c r="C166" s="24"/>
      <c r="D166" s="24"/>
      <c r="E166" s="25"/>
      <c r="F166" s="25"/>
      <c r="G166" s="25"/>
      <c r="H166" s="25"/>
      <c r="I166" s="25"/>
      <c r="J166" s="17" t="str">
        <f aca="false">IF(OR(C166="",D166=""),"",(D166-C166)/365.25)</f>
        <v/>
      </c>
      <c r="K166" s="18" t="str">
        <f aca="false">IF(C166="","","T"&amp;ROUNDUP(MONTH(C166)/3,0))</f>
        <v/>
      </c>
      <c r="L166" s="19" t="str">
        <f aca="false">IF(OR(Q166="",E166=""),"",(E166-Q166)/((D166-P166)/365.25))</f>
        <v/>
      </c>
      <c r="M166" s="20" t="str">
        <f aca="false">IF(OR(J166="",E166="",B166=""),"",IF(UPPER(LEFT(B166,1))="F",-7.709133+0.0042232*J166*E166,-7.999994+0.0036124*J166*E166))</f>
        <v/>
      </c>
      <c r="N166" s="19" t="str">
        <f aca="false">IF(M166="","",J166-M166)</f>
        <v/>
      </c>
      <c r="O166" s="18" t="str">
        <f aca="false">IF(M166="","",IF(M166&lt;-1,"Pre-PHV",IF(M166&lt;1,"Circa-PHV","Post-PHV")))</f>
        <v/>
      </c>
      <c r="P166" s="21" t="str">
        <f aca="false">IF(OR(A166="",D166=""),"",_xlfn.MAXIFS($D$4:$D$503,$A$4:$A$503,A166,$D$4:$D$503,"&lt;="&amp;(D166-73)))</f>
        <v/>
      </c>
      <c r="Q166" s="19" t="str">
        <f aca="false">IF(OR(P166="",P166=0),"",SUMIFS($E$4:$E$503,$A$4:$A$503,A166,$D$4:$D$503,P166)/COUNTIFS($A$4:$A$503,A166,$D$4:$D$503,P166))</f>
        <v/>
      </c>
    </row>
    <row r="167" customFormat="false" ht="15" hidden="false" customHeight="false" outlineLevel="0" collapsed="false">
      <c r="A167" s="22"/>
      <c r="B167" s="23"/>
      <c r="C167" s="24"/>
      <c r="D167" s="24"/>
      <c r="E167" s="25"/>
      <c r="F167" s="25"/>
      <c r="G167" s="25"/>
      <c r="H167" s="25"/>
      <c r="I167" s="25"/>
      <c r="J167" s="17" t="str">
        <f aca="false">IF(OR(C167="",D167=""),"",(D167-C167)/365.25)</f>
        <v/>
      </c>
      <c r="K167" s="18" t="str">
        <f aca="false">IF(C167="","","T"&amp;ROUNDUP(MONTH(C167)/3,0))</f>
        <v/>
      </c>
      <c r="L167" s="19" t="str">
        <f aca="false">IF(OR(Q167="",E167=""),"",(E167-Q167)/((D167-P167)/365.25))</f>
        <v/>
      </c>
      <c r="M167" s="20" t="str">
        <f aca="false">IF(OR(J167="",E167="",B167=""),"",IF(UPPER(LEFT(B167,1))="F",-7.709133+0.0042232*J167*E167,-7.999994+0.0036124*J167*E167))</f>
        <v/>
      </c>
      <c r="N167" s="19" t="str">
        <f aca="false">IF(M167="","",J167-M167)</f>
        <v/>
      </c>
      <c r="O167" s="18" t="str">
        <f aca="false">IF(M167="","",IF(M167&lt;-1,"Pre-PHV",IF(M167&lt;1,"Circa-PHV","Post-PHV")))</f>
        <v/>
      </c>
      <c r="P167" s="21" t="str">
        <f aca="false">IF(OR(A167="",D167=""),"",_xlfn.MAXIFS($D$4:$D$503,$A$4:$A$503,A167,$D$4:$D$503,"&lt;="&amp;(D167-73)))</f>
        <v/>
      </c>
      <c r="Q167" s="19" t="str">
        <f aca="false">IF(OR(P167="",P167=0),"",SUMIFS($E$4:$E$503,$A$4:$A$503,A167,$D$4:$D$503,P167)/COUNTIFS($A$4:$A$503,A167,$D$4:$D$503,P167))</f>
        <v/>
      </c>
    </row>
    <row r="168" customFormat="false" ht="15" hidden="false" customHeight="false" outlineLevel="0" collapsed="false">
      <c r="A168" s="22"/>
      <c r="B168" s="23"/>
      <c r="C168" s="24"/>
      <c r="D168" s="24"/>
      <c r="E168" s="25"/>
      <c r="F168" s="25"/>
      <c r="G168" s="25"/>
      <c r="H168" s="25"/>
      <c r="I168" s="25"/>
      <c r="J168" s="17" t="str">
        <f aca="false">IF(OR(C168="",D168=""),"",(D168-C168)/365.25)</f>
        <v/>
      </c>
      <c r="K168" s="18" t="str">
        <f aca="false">IF(C168="","","T"&amp;ROUNDUP(MONTH(C168)/3,0))</f>
        <v/>
      </c>
      <c r="L168" s="19" t="str">
        <f aca="false">IF(OR(Q168="",E168=""),"",(E168-Q168)/((D168-P168)/365.25))</f>
        <v/>
      </c>
      <c r="M168" s="20" t="str">
        <f aca="false">IF(OR(J168="",E168="",B168=""),"",IF(UPPER(LEFT(B168,1))="F",-7.709133+0.0042232*J168*E168,-7.999994+0.0036124*J168*E168))</f>
        <v/>
      </c>
      <c r="N168" s="19" t="str">
        <f aca="false">IF(M168="","",J168-M168)</f>
        <v/>
      </c>
      <c r="O168" s="18" t="str">
        <f aca="false">IF(M168="","",IF(M168&lt;-1,"Pre-PHV",IF(M168&lt;1,"Circa-PHV","Post-PHV")))</f>
        <v/>
      </c>
      <c r="P168" s="21" t="str">
        <f aca="false">IF(OR(A168="",D168=""),"",_xlfn.MAXIFS($D$4:$D$503,$A$4:$A$503,A168,$D$4:$D$503,"&lt;="&amp;(D168-73)))</f>
        <v/>
      </c>
      <c r="Q168" s="19" t="str">
        <f aca="false">IF(OR(P168="",P168=0),"",SUMIFS($E$4:$E$503,$A$4:$A$503,A168,$D$4:$D$503,P168)/COUNTIFS($A$4:$A$503,A168,$D$4:$D$503,P168))</f>
        <v/>
      </c>
    </row>
    <row r="169" customFormat="false" ht="15" hidden="false" customHeight="false" outlineLevel="0" collapsed="false">
      <c r="A169" s="22"/>
      <c r="B169" s="23"/>
      <c r="C169" s="24"/>
      <c r="D169" s="24"/>
      <c r="E169" s="25"/>
      <c r="F169" s="25"/>
      <c r="G169" s="25"/>
      <c r="H169" s="25"/>
      <c r="I169" s="25"/>
      <c r="J169" s="17" t="str">
        <f aca="false">IF(OR(C169="",D169=""),"",(D169-C169)/365.25)</f>
        <v/>
      </c>
      <c r="K169" s="18" t="str">
        <f aca="false">IF(C169="","","T"&amp;ROUNDUP(MONTH(C169)/3,0))</f>
        <v/>
      </c>
      <c r="L169" s="19" t="str">
        <f aca="false">IF(OR(Q169="",E169=""),"",(E169-Q169)/((D169-P169)/365.25))</f>
        <v/>
      </c>
      <c r="M169" s="20" t="str">
        <f aca="false">IF(OR(J169="",E169="",B169=""),"",IF(UPPER(LEFT(B169,1))="F",-7.709133+0.0042232*J169*E169,-7.999994+0.0036124*J169*E169))</f>
        <v/>
      </c>
      <c r="N169" s="19" t="str">
        <f aca="false">IF(M169="","",J169-M169)</f>
        <v/>
      </c>
      <c r="O169" s="18" t="str">
        <f aca="false">IF(M169="","",IF(M169&lt;-1,"Pre-PHV",IF(M169&lt;1,"Circa-PHV","Post-PHV")))</f>
        <v/>
      </c>
      <c r="P169" s="21" t="str">
        <f aca="false">IF(OR(A169="",D169=""),"",_xlfn.MAXIFS($D$4:$D$503,$A$4:$A$503,A169,$D$4:$D$503,"&lt;="&amp;(D169-73)))</f>
        <v/>
      </c>
      <c r="Q169" s="19" t="str">
        <f aca="false">IF(OR(P169="",P169=0),"",SUMIFS($E$4:$E$503,$A$4:$A$503,A169,$D$4:$D$503,P169)/COUNTIFS($A$4:$A$503,A169,$D$4:$D$503,P169))</f>
        <v/>
      </c>
    </row>
    <row r="170" customFormat="false" ht="15" hidden="false" customHeight="false" outlineLevel="0" collapsed="false">
      <c r="A170" s="22"/>
      <c r="B170" s="23"/>
      <c r="C170" s="24"/>
      <c r="D170" s="24"/>
      <c r="E170" s="25"/>
      <c r="F170" s="25"/>
      <c r="G170" s="25"/>
      <c r="H170" s="25"/>
      <c r="I170" s="25"/>
      <c r="J170" s="17" t="str">
        <f aca="false">IF(OR(C170="",D170=""),"",(D170-C170)/365.25)</f>
        <v/>
      </c>
      <c r="K170" s="18" t="str">
        <f aca="false">IF(C170="","","T"&amp;ROUNDUP(MONTH(C170)/3,0))</f>
        <v/>
      </c>
      <c r="L170" s="19" t="str">
        <f aca="false">IF(OR(Q170="",E170=""),"",(E170-Q170)/((D170-P170)/365.25))</f>
        <v/>
      </c>
      <c r="M170" s="20" t="str">
        <f aca="false">IF(OR(J170="",E170="",B170=""),"",IF(UPPER(LEFT(B170,1))="F",-7.709133+0.0042232*J170*E170,-7.999994+0.0036124*J170*E170))</f>
        <v/>
      </c>
      <c r="N170" s="19" t="str">
        <f aca="false">IF(M170="","",J170-M170)</f>
        <v/>
      </c>
      <c r="O170" s="18" t="str">
        <f aca="false">IF(M170="","",IF(M170&lt;-1,"Pre-PHV",IF(M170&lt;1,"Circa-PHV","Post-PHV")))</f>
        <v/>
      </c>
      <c r="P170" s="21" t="str">
        <f aca="false">IF(OR(A170="",D170=""),"",_xlfn.MAXIFS($D$4:$D$503,$A$4:$A$503,A170,$D$4:$D$503,"&lt;="&amp;(D170-73)))</f>
        <v/>
      </c>
      <c r="Q170" s="19" t="str">
        <f aca="false">IF(OR(P170="",P170=0),"",SUMIFS($E$4:$E$503,$A$4:$A$503,A170,$D$4:$D$503,P170)/COUNTIFS($A$4:$A$503,A170,$D$4:$D$503,P170))</f>
        <v/>
      </c>
    </row>
    <row r="171" customFormat="false" ht="15" hidden="false" customHeight="false" outlineLevel="0" collapsed="false">
      <c r="A171" s="22"/>
      <c r="B171" s="23"/>
      <c r="C171" s="24"/>
      <c r="D171" s="24"/>
      <c r="E171" s="25"/>
      <c r="F171" s="25"/>
      <c r="G171" s="25"/>
      <c r="H171" s="25"/>
      <c r="I171" s="25"/>
      <c r="J171" s="17" t="str">
        <f aca="false">IF(OR(C171="",D171=""),"",(D171-C171)/365.25)</f>
        <v/>
      </c>
      <c r="K171" s="18" t="str">
        <f aca="false">IF(C171="","","T"&amp;ROUNDUP(MONTH(C171)/3,0))</f>
        <v/>
      </c>
      <c r="L171" s="19" t="str">
        <f aca="false">IF(OR(Q171="",E171=""),"",(E171-Q171)/((D171-P171)/365.25))</f>
        <v/>
      </c>
      <c r="M171" s="20" t="str">
        <f aca="false">IF(OR(J171="",E171="",B171=""),"",IF(UPPER(LEFT(B171,1))="F",-7.709133+0.0042232*J171*E171,-7.999994+0.0036124*J171*E171))</f>
        <v/>
      </c>
      <c r="N171" s="19" t="str">
        <f aca="false">IF(M171="","",J171-M171)</f>
        <v/>
      </c>
      <c r="O171" s="18" t="str">
        <f aca="false">IF(M171="","",IF(M171&lt;-1,"Pre-PHV",IF(M171&lt;1,"Circa-PHV","Post-PHV")))</f>
        <v/>
      </c>
      <c r="P171" s="21" t="str">
        <f aca="false">IF(OR(A171="",D171=""),"",_xlfn.MAXIFS($D$4:$D$503,$A$4:$A$503,A171,$D$4:$D$503,"&lt;="&amp;(D171-73)))</f>
        <v/>
      </c>
      <c r="Q171" s="19" t="str">
        <f aca="false">IF(OR(P171="",P171=0),"",SUMIFS($E$4:$E$503,$A$4:$A$503,A171,$D$4:$D$503,P171)/COUNTIFS($A$4:$A$503,A171,$D$4:$D$503,P171))</f>
        <v/>
      </c>
    </row>
    <row r="172" customFormat="false" ht="15" hidden="false" customHeight="false" outlineLevel="0" collapsed="false">
      <c r="A172" s="22"/>
      <c r="B172" s="23"/>
      <c r="C172" s="24"/>
      <c r="D172" s="24"/>
      <c r="E172" s="25"/>
      <c r="F172" s="25"/>
      <c r="G172" s="25"/>
      <c r="H172" s="25"/>
      <c r="I172" s="25"/>
      <c r="J172" s="17" t="str">
        <f aca="false">IF(OR(C172="",D172=""),"",(D172-C172)/365.25)</f>
        <v/>
      </c>
      <c r="K172" s="18" t="str">
        <f aca="false">IF(C172="","","T"&amp;ROUNDUP(MONTH(C172)/3,0))</f>
        <v/>
      </c>
      <c r="L172" s="19" t="str">
        <f aca="false">IF(OR(Q172="",E172=""),"",(E172-Q172)/((D172-P172)/365.25))</f>
        <v/>
      </c>
      <c r="M172" s="20" t="str">
        <f aca="false">IF(OR(J172="",E172="",B172=""),"",IF(UPPER(LEFT(B172,1))="F",-7.709133+0.0042232*J172*E172,-7.999994+0.0036124*J172*E172))</f>
        <v/>
      </c>
      <c r="N172" s="19" t="str">
        <f aca="false">IF(M172="","",J172-M172)</f>
        <v/>
      </c>
      <c r="O172" s="18" t="str">
        <f aca="false">IF(M172="","",IF(M172&lt;-1,"Pre-PHV",IF(M172&lt;1,"Circa-PHV","Post-PHV")))</f>
        <v/>
      </c>
      <c r="P172" s="21" t="str">
        <f aca="false">IF(OR(A172="",D172=""),"",_xlfn.MAXIFS($D$4:$D$503,$A$4:$A$503,A172,$D$4:$D$503,"&lt;="&amp;(D172-73)))</f>
        <v/>
      </c>
      <c r="Q172" s="19" t="str">
        <f aca="false">IF(OR(P172="",P172=0),"",SUMIFS($E$4:$E$503,$A$4:$A$503,A172,$D$4:$D$503,P172)/COUNTIFS($A$4:$A$503,A172,$D$4:$D$503,P172))</f>
        <v/>
      </c>
    </row>
    <row r="173" customFormat="false" ht="15" hidden="false" customHeight="false" outlineLevel="0" collapsed="false">
      <c r="A173" s="22"/>
      <c r="B173" s="23"/>
      <c r="C173" s="24"/>
      <c r="D173" s="24"/>
      <c r="E173" s="25"/>
      <c r="F173" s="25"/>
      <c r="G173" s="25"/>
      <c r="H173" s="25"/>
      <c r="I173" s="25"/>
      <c r="J173" s="17" t="str">
        <f aca="false">IF(OR(C173="",D173=""),"",(D173-C173)/365.25)</f>
        <v/>
      </c>
      <c r="K173" s="18" t="str">
        <f aca="false">IF(C173="","","T"&amp;ROUNDUP(MONTH(C173)/3,0))</f>
        <v/>
      </c>
      <c r="L173" s="19" t="str">
        <f aca="false">IF(OR(Q173="",E173=""),"",(E173-Q173)/((D173-P173)/365.25))</f>
        <v/>
      </c>
      <c r="M173" s="20" t="str">
        <f aca="false">IF(OR(J173="",E173="",B173=""),"",IF(UPPER(LEFT(B173,1))="F",-7.709133+0.0042232*J173*E173,-7.999994+0.0036124*J173*E173))</f>
        <v/>
      </c>
      <c r="N173" s="19" t="str">
        <f aca="false">IF(M173="","",J173-M173)</f>
        <v/>
      </c>
      <c r="O173" s="18" t="str">
        <f aca="false">IF(M173="","",IF(M173&lt;-1,"Pre-PHV",IF(M173&lt;1,"Circa-PHV","Post-PHV")))</f>
        <v/>
      </c>
      <c r="P173" s="21" t="str">
        <f aca="false">IF(OR(A173="",D173=""),"",_xlfn.MAXIFS($D$4:$D$503,$A$4:$A$503,A173,$D$4:$D$503,"&lt;="&amp;(D173-73)))</f>
        <v/>
      </c>
      <c r="Q173" s="19" t="str">
        <f aca="false">IF(OR(P173="",P173=0),"",SUMIFS($E$4:$E$503,$A$4:$A$503,A173,$D$4:$D$503,P173)/COUNTIFS($A$4:$A$503,A173,$D$4:$D$503,P173))</f>
        <v/>
      </c>
    </row>
    <row r="174" customFormat="false" ht="15" hidden="false" customHeight="false" outlineLevel="0" collapsed="false">
      <c r="A174" s="22"/>
      <c r="B174" s="23"/>
      <c r="C174" s="24"/>
      <c r="D174" s="24"/>
      <c r="E174" s="25"/>
      <c r="F174" s="25"/>
      <c r="G174" s="25"/>
      <c r="H174" s="25"/>
      <c r="I174" s="25"/>
      <c r="J174" s="17" t="str">
        <f aca="false">IF(OR(C174="",D174=""),"",(D174-C174)/365.25)</f>
        <v/>
      </c>
      <c r="K174" s="18" t="str">
        <f aca="false">IF(C174="","","T"&amp;ROUNDUP(MONTH(C174)/3,0))</f>
        <v/>
      </c>
      <c r="L174" s="19" t="str">
        <f aca="false">IF(OR(Q174="",E174=""),"",(E174-Q174)/((D174-P174)/365.25))</f>
        <v/>
      </c>
      <c r="M174" s="20" t="str">
        <f aca="false">IF(OR(J174="",E174="",B174=""),"",IF(UPPER(LEFT(B174,1))="F",-7.709133+0.0042232*J174*E174,-7.999994+0.0036124*J174*E174))</f>
        <v/>
      </c>
      <c r="N174" s="19" t="str">
        <f aca="false">IF(M174="","",J174-M174)</f>
        <v/>
      </c>
      <c r="O174" s="18" t="str">
        <f aca="false">IF(M174="","",IF(M174&lt;-1,"Pre-PHV",IF(M174&lt;1,"Circa-PHV","Post-PHV")))</f>
        <v/>
      </c>
      <c r="P174" s="21" t="str">
        <f aca="false">IF(OR(A174="",D174=""),"",_xlfn.MAXIFS($D$4:$D$503,$A$4:$A$503,A174,$D$4:$D$503,"&lt;="&amp;(D174-73)))</f>
        <v/>
      </c>
      <c r="Q174" s="19" t="str">
        <f aca="false">IF(OR(P174="",P174=0),"",SUMIFS($E$4:$E$503,$A$4:$A$503,A174,$D$4:$D$503,P174)/COUNTIFS($A$4:$A$503,A174,$D$4:$D$503,P174))</f>
        <v/>
      </c>
    </row>
    <row r="175" customFormat="false" ht="15" hidden="false" customHeight="false" outlineLevel="0" collapsed="false">
      <c r="A175" s="22"/>
      <c r="B175" s="23"/>
      <c r="C175" s="24"/>
      <c r="D175" s="24"/>
      <c r="E175" s="25"/>
      <c r="F175" s="25"/>
      <c r="G175" s="25"/>
      <c r="H175" s="25"/>
      <c r="I175" s="25"/>
      <c r="J175" s="17" t="str">
        <f aca="false">IF(OR(C175="",D175=""),"",(D175-C175)/365.25)</f>
        <v/>
      </c>
      <c r="K175" s="18" t="str">
        <f aca="false">IF(C175="","","T"&amp;ROUNDUP(MONTH(C175)/3,0))</f>
        <v/>
      </c>
      <c r="L175" s="19" t="str">
        <f aca="false">IF(OR(Q175="",E175=""),"",(E175-Q175)/((D175-P175)/365.25))</f>
        <v/>
      </c>
      <c r="M175" s="20" t="str">
        <f aca="false">IF(OR(J175="",E175="",B175=""),"",IF(UPPER(LEFT(B175,1))="F",-7.709133+0.0042232*J175*E175,-7.999994+0.0036124*J175*E175))</f>
        <v/>
      </c>
      <c r="N175" s="19" t="str">
        <f aca="false">IF(M175="","",J175-M175)</f>
        <v/>
      </c>
      <c r="O175" s="18" t="str">
        <f aca="false">IF(M175="","",IF(M175&lt;-1,"Pre-PHV",IF(M175&lt;1,"Circa-PHV","Post-PHV")))</f>
        <v/>
      </c>
      <c r="P175" s="21" t="str">
        <f aca="false">IF(OR(A175="",D175=""),"",_xlfn.MAXIFS($D$4:$D$503,$A$4:$A$503,A175,$D$4:$D$503,"&lt;="&amp;(D175-73)))</f>
        <v/>
      </c>
      <c r="Q175" s="19" t="str">
        <f aca="false">IF(OR(P175="",P175=0),"",SUMIFS($E$4:$E$503,$A$4:$A$503,A175,$D$4:$D$503,P175)/COUNTIFS($A$4:$A$503,A175,$D$4:$D$503,P175))</f>
        <v/>
      </c>
    </row>
    <row r="176" customFormat="false" ht="15" hidden="false" customHeight="false" outlineLevel="0" collapsed="false">
      <c r="A176" s="22"/>
      <c r="B176" s="23"/>
      <c r="C176" s="24"/>
      <c r="D176" s="24"/>
      <c r="E176" s="25"/>
      <c r="F176" s="25"/>
      <c r="G176" s="25"/>
      <c r="H176" s="25"/>
      <c r="I176" s="25"/>
      <c r="J176" s="17" t="str">
        <f aca="false">IF(OR(C176="",D176=""),"",(D176-C176)/365.25)</f>
        <v/>
      </c>
      <c r="K176" s="18" t="str">
        <f aca="false">IF(C176="","","T"&amp;ROUNDUP(MONTH(C176)/3,0))</f>
        <v/>
      </c>
      <c r="L176" s="19" t="str">
        <f aca="false">IF(OR(Q176="",E176=""),"",(E176-Q176)/((D176-P176)/365.25))</f>
        <v/>
      </c>
      <c r="M176" s="20" t="str">
        <f aca="false">IF(OR(J176="",E176="",B176=""),"",IF(UPPER(LEFT(B176,1))="F",-7.709133+0.0042232*J176*E176,-7.999994+0.0036124*J176*E176))</f>
        <v/>
      </c>
      <c r="N176" s="19" t="str">
        <f aca="false">IF(M176="","",J176-M176)</f>
        <v/>
      </c>
      <c r="O176" s="18" t="str">
        <f aca="false">IF(M176="","",IF(M176&lt;-1,"Pre-PHV",IF(M176&lt;1,"Circa-PHV","Post-PHV")))</f>
        <v/>
      </c>
      <c r="P176" s="21" t="str">
        <f aca="false">IF(OR(A176="",D176=""),"",_xlfn.MAXIFS($D$4:$D$503,$A$4:$A$503,A176,$D$4:$D$503,"&lt;="&amp;(D176-73)))</f>
        <v/>
      </c>
      <c r="Q176" s="19" t="str">
        <f aca="false">IF(OR(P176="",P176=0),"",SUMIFS($E$4:$E$503,$A$4:$A$503,A176,$D$4:$D$503,P176)/COUNTIFS($A$4:$A$503,A176,$D$4:$D$503,P176))</f>
        <v/>
      </c>
    </row>
    <row r="177" customFormat="false" ht="15" hidden="false" customHeight="false" outlineLevel="0" collapsed="false">
      <c r="A177" s="22"/>
      <c r="B177" s="23"/>
      <c r="C177" s="24"/>
      <c r="D177" s="24"/>
      <c r="E177" s="25"/>
      <c r="F177" s="25"/>
      <c r="G177" s="25"/>
      <c r="H177" s="25"/>
      <c r="I177" s="25"/>
      <c r="J177" s="17" t="str">
        <f aca="false">IF(OR(C177="",D177=""),"",(D177-C177)/365.25)</f>
        <v/>
      </c>
      <c r="K177" s="18" t="str">
        <f aca="false">IF(C177="","","T"&amp;ROUNDUP(MONTH(C177)/3,0))</f>
        <v/>
      </c>
      <c r="L177" s="19" t="str">
        <f aca="false">IF(OR(Q177="",E177=""),"",(E177-Q177)/((D177-P177)/365.25))</f>
        <v/>
      </c>
      <c r="M177" s="20" t="str">
        <f aca="false">IF(OR(J177="",E177="",B177=""),"",IF(UPPER(LEFT(B177,1))="F",-7.709133+0.0042232*J177*E177,-7.999994+0.0036124*J177*E177))</f>
        <v/>
      </c>
      <c r="N177" s="19" t="str">
        <f aca="false">IF(M177="","",J177-M177)</f>
        <v/>
      </c>
      <c r="O177" s="18" t="str">
        <f aca="false">IF(M177="","",IF(M177&lt;-1,"Pre-PHV",IF(M177&lt;1,"Circa-PHV","Post-PHV")))</f>
        <v/>
      </c>
      <c r="P177" s="21" t="str">
        <f aca="false">IF(OR(A177="",D177=""),"",_xlfn.MAXIFS($D$4:$D$503,$A$4:$A$503,A177,$D$4:$D$503,"&lt;="&amp;(D177-73)))</f>
        <v/>
      </c>
      <c r="Q177" s="19" t="str">
        <f aca="false">IF(OR(P177="",P177=0),"",SUMIFS($E$4:$E$503,$A$4:$A$503,A177,$D$4:$D$503,P177)/COUNTIFS($A$4:$A$503,A177,$D$4:$D$503,P177))</f>
        <v/>
      </c>
    </row>
    <row r="178" customFormat="false" ht="15" hidden="false" customHeight="false" outlineLevel="0" collapsed="false">
      <c r="A178" s="22"/>
      <c r="B178" s="23"/>
      <c r="C178" s="24"/>
      <c r="D178" s="24"/>
      <c r="E178" s="25"/>
      <c r="F178" s="25"/>
      <c r="G178" s="25"/>
      <c r="H178" s="25"/>
      <c r="I178" s="25"/>
      <c r="J178" s="17" t="str">
        <f aca="false">IF(OR(C178="",D178=""),"",(D178-C178)/365.25)</f>
        <v/>
      </c>
      <c r="K178" s="18" t="str">
        <f aca="false">IF(C178="","","T"&amp;ROUNDUP(MONTH(C178)/3,0))</f>
        <v/>
      </c>
      <c r="L178" s="19" t="str">
        <f aca="false">IF(OR(Q178="",E178=""),"",(E178-Q178)/((D178-P178)/365.25))</f>
        <v/>
      </c>
      <c r="M178" s="20" t="str">
        <f aca="false">IF(OR(J178="",E178="",B178=""),"",IF(UPPER(LEFT(B178,1))="F",-7.709133+0.0042232*J178*E178,-7.999994+0.0036124*J178*E178))</f>
        <v/>
      </c>
      <c r="N178" s="19" t="str">
        <f aca="false">IF(M178="","",J178-M178)</f>
        <v/>
      </c>
      <c r="O178" s="18" t="str">
        <f aca="false">IF(M178="","",IF(M178&lt;-1,"Pre-PHV",IF(M178&lt;1,"Circa-PHV","Post-PHV")))</f>
        <v/>
      </c>
      <c r="P178" s="21" t="str">
        <f aca="false">IF(OR(A178="",D178=""),"",_xlfn.MAXIFS($D$4:$D$503,$A$4:$A$503,A178,$D$4:$D$503,"&lt;="&amp;(D178-73)))</f>
        <v/>
      </c>
      <c r="Q178" s="19" t="str">
        <f aca="false">IF(OR(P178="",P178=0),"",SUMIFS($E$4:$E$503,$A$4:$A$503,A178,$D$4:$D$503,P178)/COUNTIFS($A$4:$A$503,A178,$D$4:$D$503,P178))</f>
        <v/>
      </c>
    </row>
    <row r="179" customFormat="false" ht="15" hidden="false" customHeight="false" outlineLevel="0" collapsed="false">
      <c r="A179" s="22"/>
      <c r="B179" s="23"/>
      <c r="C179" s="24"/>
      <c r="D179" s="24"/>
      <c r="E179" s="25"/>
      <c r="F179" s="25"/>
      <c r="G179" s="25"/>
      <c r="H179" s="25"/>
      <c r="I179" s="25"/>
      <c r="J179" s="17" t="str">
        <f aca="false">IF(OR(C179="",D179=""),"",(D179-C179)/365.25)</f>
        <v/>
      </c>
      <c r="K179" s="18" t="str">
        <f aca="false">IF(C179="","","T"&amp;ROUNDUP(MONTH(C179)/3,0))</f>
        <v/>
      </c>
      <c r="L179" s="19" t="str">
        <f aca="false">IF(OR(Q179="",E179=""),"",(E179-Q179)/((D179-P179)/365.25))</f>
        <v/>
      </c>
      <c r="M179" s="20" t="str">
        <f aca="false">IF(OR(J179="",E179="",B179=""),"",IF(UPPER(LEFT(B179,1))="F",-7.709133+0.0042232*J179*E179,-7.999994+0.0036124*J179*E179))</f>
        <v/>
      </c>
      <c r="N179" s="19" t="str">
        <f aca="false">IF(M179="","",J179-M179)</f>
        <v/>
      </c>
      <c r="O179" s="18" t="str">
        <f aca="false">IF(M179="","",IF(M179&lt;-1,"Pre-PHV",IF(M179&lt;1,"Circa-PHV","Post-PHV")))</f>
        <v/>
      </c>
      <c r="P179" s="21" t="str">
        <f aca="false">IF(OR(A179="",D179=""),"",_xlfn.MAXIFS($D$4:$D$503,$A$4:$A$503,A179,$D$4:$D$503,"&lt;="&amp;(D179-73)))</f>
        <v/>
      </c>
      <c r="Q179" s="19" t="str">
        <f aca="false">IF(OR(P179="",P179=0),"",SUMIFS($E$4:$E$503,$A$4:$A$503,A179,$D$4:$D$503,P179)/COUNTIFS($A$4:$A$503,A179,$D$4:$D$503,P179))</f>
        <v/>
      </c>
    </row>
    <row r="180" customFormat="false" ht="15" hidden="false" customHeight="false" outlineLevel="0" collapsed="false">
      <c r="A180" s="22"/>
      <c r="B180" s="23"/>
      <c r="C180" s="24"/>
      <c r="D180" s="24"/>
      <c r="E180" s="25"/>
      <c r="F180" s="25"/>
      <c r="G180" s="25"/>
      <c r="H180" s="25"/>
      <c r="I180" s="25"/>
      <c r="J180" s="17" t="str">
        <f aca="false">IF(OR(C180="",D180=""),"",(D180-C180)/365.25)</f>
        <v/>
      </c>
      <c r="K180" s="18" t="str">
        <f aca="false">IF(C180="","","T"&amp;ROUNDUP(MONTH(C180)/3,0))</f>
        <v/>
      </c>
      <c r="L180" s="19" t="str">
        <f aca="false">IF(OR(Q180="",E180=""),"",(E180-Q180)/((D180-P180)/365.25))</f>
        <v/>
      </c>
      <c r="M180" s="20" t="str">
        <f aca="false">IF(OR(J180="",E180="",B180=""),"",IF(UPPER(LEFT(B180,1))="F",-7.709133+0.0042232*J180*E180,-7.999994+0.0036124*J180*E180))</f>
        <v/>
      </c>
      <c r="N180" s="19" t="str">
        <f aca="false">IF(M180="","",J180-M180)</f>
        <v/>
      </c>
      <c r="O180" s="18" t="str">
        <f aca="false">IF(M180="","",IF(M180&lt;-1,"Pre-PHV",IF(M180&lt;1,"Circa-PHV","Post-PHV")))</f>
        <v/>
      </c>
      <c r="P180" s="21" t="str">
        <f aca="false">IF(OR(A180="",D180=""),"",_xlfn.MAXIFS($D$4:$D$503,$A$4:$A$503,A180,$D$4:$D$503,"&lt;="&amp;(D180-73)))</f>
        <v/>
      </c>
      <c r="Q180" s="19" t="str">
        <f aca="false">IF(OR(P180="",P180=0),"",SUMIFS($E$4:$E$503,$A$4:$A$503,A180,$D$4:$D$503,P180)/COUNTIFS($A$4:$A$503,A180,$D$4:$D$503,P180))</f>
        <v/>
      </c>
    </row>
    <row r="181" customFormat="false" ht="15" hidden="false" customHeight="false" outlineLevel="0" collapsed="false">
      <c r="A181" s="22"/>
      <c r="B181" s="23"/>
      <c r="C181" s="24"/>
      <c r="D181" s="24"/>
      <c r="E181" s="25"/>
      <c r="F181" s="25"/>
      <c r="G181" s="25"/>
      <c r="H181" s="25"/>
      <c r="I181" s="25"/>
      <c r="J181" s="17" t="str">
        <f aca="false">IF(OR(C181="",D181=""),"",(D181-C181)/365.25)</f>
        <v/>
      </c>
      <c r="K181" s="18" t="str">
        <f aca="false">IF(C181="","","T"&amp;ROUNDUP(MONTH(C181)/3,0))</f>
        <v/>
      </c>
      <c r="L181" s="19" t="str">
        <f aca="false">IF(OR(Q181="",E181=""),"",(E181-Q181)/((D181-P181)/365.25))</f>
        <v/>
      </c>
      <c r="M181" s="20" t="str">
        <f aca="false">IF(OR(J181="",E181="",B181=""),"",IF(UPPER(LEFT(B181,1))="F",-7.709133+0.0042232*J181*E181,-7.999994+0.0036124*J181*E181))</f>
        <v/>
      </c>
      <c r="N181" s="19" t="str">
        <f aca="false">IF(M181="","",J181-M181)</f>
        <v/>
      </c>
      <c r="O181" s="18" t="str">
        <f aca="false">IF(M181="","",IF(M181&lt;-1,"Pre-PHV",IF(M181&lt;1,"Circa-PHV","Post-PHV")))</f>
        <v/>
      </c>
      <c r="P181" s="21" t="str">
        <f aca="false">IF(OR(A181="",D181=""),"",_xlfn.MAXIFS($D$4:$D$503,$A$4:$A$503,A181,$D$4:$D$503,"&lt;="&amp;(D181-73)))</f>
        <v/>
      </c>
      <c r="Q181" s="19" t="str">
        <f aca="false">IF(OR(P181="",P181=0),"",SUMIFS($E$4:$E$503,$A$4:$A$503,A181,$D$4:$D$503,P181)/COUNTIFS($A$4:$A$503,A181,$D$4:$D$503,P181))</f>
        <v/>
      </c>
    </row>
    <row r="182" customFormat="false" ht="15" hidden="false" customHeight="false" outlineLevel="0" collapsed="false">
      <c r="A182" s="22"/>
      <c r="B182" s="23"/>
      <c r="C182" s="24"/>
      <c r="D182" s="24"/>
      <c r="E182" s="25"/>
      <c r="F182" s="25"/>
      <c r="G182" s="25"/>
      <c r="H182" s="25"/>
      <c r="I182" s="25"/>
      <c r="J182" s="17" t="str">
        <f aca="false">IF(OR(C182="",D182=""),"",(D182-C182)/365.25)</f>
        <v/>
      </c>
      <c r="K182" s="18" t="str">
        <f aca="false">IF(C182="","","T"&amp;ROUNDUP(MONTH(C182)/3,0))</f>
        <v/>
      </c>
      <c r="L182" s="19" t="str">
        <f aca="false">IF(OR(Q182="",E182=""),"",(E182-Q182)/((D182-P182)/365.25))</f>
        <v/>
      </c>
      <c r="M182" s="20" t="str">
        <f aca="false">IF(OR(J182="",E182="",B182=""),"",IF(UPPER(LEFT(B182,1))="F",-7.709133+0.0042232*J182*E182,-7.999994+0.0036124*J182*E182))</f>
        <v/>
      </c>
      <c r="N182" s="19" t="str">
        <f aca="false">IF(M182="","",J182-M182)</f>
        <v/>
      </c>
      <c r="O182" s="18" t="str">
        <f aca="false">IF(M182="","",IF(M182&lt;-1,"Pre-PHV",IF(M182&lt;1,"Circa-PHV","Post-PHV")))</f>
        <v/>
      </c>
      <c r="P182" s="21" t="str">
        <f aca="false">IF(OR(A182="",D182=""),"",_xlfn.MAXIFS($D$4:$D$503,$A$4:$A$503,A182,$D$4:$D$503,"&lt;="&amp;(D182-73)))</f>
        <v/>
      </c>
      <c r="Q182" s="19" t="str">
        <f aca="false">IF(OR(P182="",P182=0),"",SUMIFS($E$4:$E$503,$A$4:$A$503,A182,$D$4:$D$503,P182)/COUNTIFS($A$4:$A$503,A182,$D$4:$D$503,P182))</f>
        <v/>
      </c>
    </row>
    <row r="183" customFormat="false" ht="15" hidden="false" customHeight="false" outlineLevel="0" collapsed="false">
      <c r="A183" s="22"/>
      <c r="B183" s="23"/>
      <c r="C183" s="24"/>
      <c r="D183" s="24"/>
      <c r="E183" s="25"/>
      <c r="F183" s="25"/>
      <c r="G183" s="25"/>
      <c r="H183" s="25"/>
      <c r="I183" s="25"/>
      <c r="J183" s="17" t="str">
        <f aca="false">IF(OR(C183="",D183=""),"",(D183-C183)/365.25)</f>
        <v/>
      </c>
      <c r="K183" s="18" t="str">
        <f aca="false">IF(C183="","","T"&amp;ROUNDUP(MONTH(C183)/3,0))</f>
        <v/>
      </c>
      <c r="L183" s="19" t="str">
        <f aca="false">IF(OR(Q183="",E183=""),"",(E183-Q183)/((D183-P183)/365.25))</f>
        <v/>
      </c>
      <c r="M183" s="20" t="str">
        <f aca="false">IF(OR(J183="",E183="",B183=""),"",IF(UPPER(LEFT(B183,1))="F",-7.709133+0.0042232*J183*E183,-7.999994+0.0036124*J183*E183))</f>
        <v/>
      </c>
      <c r="N183" s="19" t="str">
        <f aca="false">IF(M183="","",J183-M183)</f>
        <v/>
      </c>
      <c r="O183" s="18" t="str">
        <f aca="false">IF(M183="","",IF(M183&lt;-1,"Pre-PHV",IF(M183&lt;1,"Circa-PHV","Post-PHV")))</f>
        <v/>
      </c>
      <c r="P183" s="21" t="str">
        <f aca="false">IF(OR(A183="",D183=""),"",_xlfn.MAXIFS($D$4:$D$503,$A$4:$A$503,A183,$D$4:$D$503,"&lt;="&amp;(D183-73)))</f>
        <v/>
      </c>
      <c r="Q183" s="19" t="str">
        <f aca="false">IF(OR(P183="",P183=0),"",SUMIFS($E$4:$E$503,$A$4:$A$503,A183,$D$4:$D$503,P183)/COUNTIFS($A$4:$A$503,A183,$D$4:$D$503,P183))</f>
        <v/>
      </c>
    </row>
    <row r="184" customFormat="false" ht="15" hidden="false" customHeight="false" outlineLevel="0" collapsed="false">
      <c r="A184" s="22"/>
      <c r="B184" s="23"/>
      <c r="C184" s="24"/>
      <c r="D184" s="24"/>
      <c r="E184" s="25"/>
      <c r="F184" s="25"/>
      <c r="G184" s="25"/>
      <c r="H184" s="25"/>
      <c r="I184" s="25"/>
      <c r="J184" s="17" t="str">
        <f aca="false">IF(OR(C184="",D184=""),"",(D184-C184)/365.25)</f>
        <v/>
      </c>
      <c r="K184" s="18" t="str">
        <f aca="false">IF(C184="","","T"&amp;ROUNDUP(MONTH(C184)/3,0))</f>
        <v/>
      </c>
      <c r="L184" s="19" t="str">
        <f aca="false">IF(OR(Q184="",E184=""),"",(E184-Q184)/((D184-P184)/365.25))</f>
        <v/>
      </c>
      <c r="M184" s="20" t="str">
        <f aca="false">IF(OR(J184="",E184="",B184=""),"",IF(UPPER(LEFT(B184,1))="F",-7.709133+0.0042232*J184*E184,-7.999994+0.0036124*J184*E184))</f>
        <v/>
      </c>
      <c r="N184" s="19" t="str">
        <f aca="false">IF(M184="","",J184-M184)</f>
        <v/>
      </c>
      <c r="O184" s="18" t="str">
        <f aca="false">IF(M184="","",IF(M184&lt;-1,"Pre-PHV",IF(M184&lt;1,"Circa-PHV","Post-PHV")))</f>
        <v/>
      </c>
      <c r="P184" s="21" t="str">
        <f aca="false">IF(OR(A184="",D184=""),"",_xlfn.MAXIFS($D$4:$D$503,$A$4:$A$503,A184,$D$4:$D$503,"&lt;="&amp;(D184-73)))</f>
        <v/>
      </c>
      <c r="Q184" s="19" t="str">
        <f aca="false">IF(OR(P184="",P184=0),"",SUMIFS($E$4:$E$503,$A$4:$A$503,A184,$D$4:$D$503,P184)/COUNTIFS($A$4:$A$503,A184,$D$4:$D$503,P184))</f>
        <v/>
      </c>
    </row>
    <row r="185" customFormat="false" ht="15" hidden="false" customHeight="false" outlineLevel="0" collapsed="false">
      <c r="A185" s="22"/>
      <c r="B185" s="23"/>
      <c r="C185" s="24"/>
      <c r="D185" s="24"/>
      <c r="E185" s="25"/>
      <c r="F185" s="25"/>
      <c r="G185" s="25"/>
      <c r="H185" s="25"/>
      <c r="I185" s="25"/>
      <c r="J185" s="17" t="str">
        <f aca="false">IF(OR(C185="",D185=""),"",(D185-C185)/365.25)</f>
        <v/>
      </c>
      <c r="K185" s="18" t="str">
        <f aca="false">IF(C185="","","T"&amp;ROUNDUP(MONTH(C185)/3,0))</f>
        <v/>
      </c>
      <c r="L185" s="19" t="str">
        <f aca="false">IF(OR(Q185="",E185=""),"",(E185-Q185)/((D185-P185)/365.25))</f>
        <v/>
      </c>
      <c r="M185" s="20" t="str">
        <f aca="false">IF(OR(J185="",E185="",B185=""),"",IF(UPPER(LEFT(B185,1))="F",-7.709133+0.0042232*J185*E185,-7.999994+0.0036124*J185*E185))</f>
        <v/>
      </c>
      <c r="N185" s="19" t="str">
        <f aca="false">IF(M185="","",J185-M185)</f>
        <v/>
      </c>
      <c r="O185" s="18" t="str">
        <f aca="false">IF(M185="","",IF(M185&lt;-1,"Pre-PHV",IF(M185&lt;1,"Circa-PHV","Post-PHV")))</f>
        <v/>
      </c>
      <c r="P185" s="21" t="str">
        <f aca="false">IF(OR(A185="",D185=""),"",_xlfn.MAXIFS($D$4:$D$503,$A$4:$A$503,A185,$D$4:$D$503,"&lt;="&amp;(D185-73)))</f>
        <v/>
      </c>
      <c r="Q185" s="19" t="str">
        <f aca="false">IF(OR(P185="",P185=0),"",SUMIFS($E$4:$E$503,$A$4:$A$503,A185,$D$4:$D$503,P185)/COUNTIFS($A$4:$A$503,A185,$D$4:$D$503,P185))</f>
        <v/>
      </c>
    </row>
    <row r="186" customFormat="false" ht="15" hidden="false" customHeight="false" outlineLevel="0" collapsed="false">
      <c r="A186" s="22"/>
      <c r="B186" s="23"/>
      <c r="C186" s="24"/>
      <c r="D186" s="24"/>
      <c r="E186" s="25"/>
      <c r="F186" s="25"/>
      <c r="G186" s="25"/>
      <c r="H186" s="25"/>
      <c r="I186" s="25"/>
      <c r="J186" s="17" t="str">
        <f aca="false">IF(OR(C186="",D186=""),"",(D186-C186)/365.25)</f>
        <v/>
      </c>
      <c r="K186" s="18" t="str">
        <f aca="false">IF(C186="","","T"&amp;ROUNDUP(MONTH(C186)/3,0))</f>
        <v/>
      </c>
      <c r="L186" s="19" t="str">
        <f aca="false">IF(OR(Q186="",E186=""),"",(E186-Q186)/((D186-P186)/365.25))</f>
        <v/>
      </c>
      <c r="M186" s="20" t="str">
        <f aca="false">IF(OR(J186="",E186="",B186=""),"",IF(UPPER(LEFT(B186,1))="F",-7.709133+0.0042232*J186*E186,-7.999994+0.0036124*J186*E186))</f>
        <v/>
      </c>
      <c r="N186" s="19" t="str">
        <f aca="false">IF(M186="","",J186-M186)</f>
        <v/>
      </c>
      <c r="O186" s="18" t="str">
        <f aca="false">IF(M186="","",IF(M186&lt;-1,"Pre-PHV",IF(M186&lt;1,"Circa-PHV","Post-PHV")))</f>
        <v/>
      </c>
      <c r="P186" s="21" t="str">
        <f aca="false">IF(OR(A186="",D186=""),"",_xlfn.MAXIFS($D$4:$D$503,$A$4:$A$503,A186,$D$4:$D$503,"&lt;="&amp;(D186-73)))</f>
        <v/>
      </c>
      <c r="Q186" s="19" t="str">
        <f aca="false">IF(OR(P186="",P186=0),"",SUMIFS($E$4:$E$503,$A$4:$A$503,A186,$D$4:$D$503,P186)/COUNTIFS($A$4:$A$503,A186,$D$4:$D$503,P186))</f>
        <v/>
      </c>
    </row>
    <row r="187" customFormat="false" ht="15" hidden="false" customHeight="false" outlineLevel="0" collapsed="false">
      <c r="A187" s="22"/>
      <c r="B187" s="23"/>
      <c r="C187" s="24"/>
      <c r="D187" s="24"/>
      <c r="E187" s="25"/>
      <c r="F187" s="25"/>
      <c r="G187" s="25"/>
      <c r="H187" s="25"/>
      <c r="I187" s="25"/>
      <c r="J187" s="17" t="str">
        <f aca="false">IF(OR(C187="",D187=""),"",(D187-C187)/365.25)</f>
        <v/>
      </c>
      <c r="K187" s="18" t="str">
        <f aca="false">IF(C187="","","T"&amp;ROUNDUP(MONTH(C187)/3,0))</f>
        <v/>
      </c>
      <c r="L187" s="19" t="str">
        <f aca="false">IF(OR(Q187="",E187=""),"",(E187-Q187)/((D187-P187)/365.25))</f>
        <v/>
      </c>
      <c r="M187" s="20" t="str">
        <f aca="false">IF(OR(J187="",E187="",B187=""),"",IF(UPPER(LEFT(B187,1))="F",-7.709133+0.0042232*J187*E187,-7.999994+0.0036124*J187*E187))</f>
        <v/>
      </c>
      <c r="N187" s="19" t="str">
        <f aca="false">IF(M187="","",J187-M187)</f>
        <v/>
      </c>
      <c r="O187" s="18" t="str">
        <f aca="false">IF(M187="","",IF(M187&lt;-1,"Pre-PHV",IF(M187&lt;1,"Circa-PHV","Post-PHV")))</f>
        <v/>
      </c>
      <c r="P187" s="21" t="str">
        <f aca="false">IF(OR(A187="",D187=""),"",_xlfn.MAXIFS($D$4:$D$503,$A$4:$A$503,A187,$D$4:$D$503,"&lt;="&amp;(D187-73)))</f>
        <v/>
      </c>
      <c r="Q187" s="19" t="str">
        <f aca="false">IF(OR(P187="",P187=0),"",SUMIFS($E$4:$E$503,$A$4:$A$503,A187,$D$4:$D$503,P187)/COUNTIFS($A$4:$A$503,A187,$D$4:$D$503,P187))</f>
        <v/>
      </c>
    </row>
    <row r="188" customFormat="false" ht="15" hidden="false" customHeight="false" outlineLevel="0" collapsed="false">
      <c r="A188" s="22"/>
      <c r="B188" s="23"/>
      <c r="C188" s="24"/>
      <c r="D188" s="24"/>
      <c r="E188" s="25"/>
      <c r="F188" s="25"/>
      <c r="G188" s="25"/>
      <c r="H188" s="25"/>
      <c r="I188" s="25"/>
      <c r="J188" s="17" t="str">
        <f aca="false">IF(OR(C188="",D188=""),"",(D188-C188)/365.25)</f>
        <v/>
      </c>
      <c r="K188" s="18" t="str">
        <f aca="false">IF(C188="","","T"&amp;ROUNDUP(MONTH(C188)/3,0))</f>
        <v/>
      </c>
      <c r="L188" s="19" t="str">
        <f aca="false">IF(OR(Q188="",E188=""),"",(E188-Q188)/((D188-P188)/365.25))</f>
        <v/>
      </c>
      <c r="M188" s="20" t="str">
        <f aca="false">IF(OR(J188="",E188="",B188=""),"",IF(UPPER(LEFT(B188,1))="F",-7.709133+0.0042232*J188*E188,-7.999994+0.0036124*J188*E188))</f>
        <v/>
      </c>
      <c r="N188" s="19" t="str">
        <f aca="false">IF(M188="","",J188-M188)</f>
        <v/>
      </c>
      <c r="O188" s="18" t="str">
        <f aca="false">IF(M188="","",IF(M188&lt;-1,"Pre-PHV",IF(M188&lt;1,"Circa-PHV","Post-PHV")))</f>
        <v/>
      </c>
      <c r="P188" s="21" t="str">
        <f aca="false">IF(OR(A188="",D188=""),"",_xlfn.MAXIFS($D$4:$D$503,$A$4:$A$503,A188,$D$4:$D$503,"&lt;="&amp;(D188-73)))</f>
        <v/>
      </c>
      <c r="Q188" s="19" t="str">
        <f aca="false">IF(OR(P188="",P188=0),"",SUMIFS($E$4:$E$503,$A$4:$A$503,A188,$D$4:$D$503,P188)/COUNTIFS($A$4:$A$503,A188,$D$4:$D$503,P188))</f>
        <v/>
      </c>
    </row>
    <row r="189" customFormat="false" ht="15" hidden="false" customHeight="false" outlineLevel="0" collapsed="false">
      <c r="A189" s="22"/>
      <c r="B189" s="23"/>
      <c r="C189" s="24"/>
      <c r="D189" s="24"/>
      <c r="E189" s="25"/>
      <c r="F189" s="25"/>
      <c r="G189" s="25"/>
      <c r="H189" s="25"/>
      <c r="I189" s="25"/>
      <c r="J189" s="17" t="str">
        <f aca="false">IF(OR(C189="",D189=""),"",(D189-C189)/365.25)</f>
        <v/>
      </c>
      <c r="K189" s="18" t="str">
        <f aca="false">IF(C189="","","T"&amp;ROUNDUP(MONTH(C189)/3,0))</f>
        <v/>
      </c>
      <c r="L189" s="19" t="str">
        <f aca="false">IF(OR(Q189="",E189=""),"",(E189-Q189)/((D189-P189)/365.25))</f>
        <v/>
      </c>
      <c r="M189" s="20" t="str">
        <f aca="false">IF(OR(J189="",E189="",B189=""),"",IF(UPPER(LEFT(B189,1))="F",-7.709133+0.0042232*J189*E189,-7.999994+0.0036124*J189*E189))</f>
        <v/>
      </c>
      <c r="N189" s="19" t="str">
        <f aca="false">IF(M189="","",J189-M189)</f>
        <v/>
      </c>
      <c r="O189" s="18" t="str">
        <f aca="false">IF(M189="","",IF(M189&lt;-1,"Pre-PHV",IF(M189&lt;1,"Circa-PHV","Post-PHV")))</f>
        <v/>
      </c>
      <c r="P189" s="21" t="str">
        <f aca="false">IF(OR(A189="",D189=""),"",_xlfn.MAXIFS($D$4:$D$503,$A$4:$A$503,A189,$D$4:$D$503,"&lt;="&amp;(D189-73)))</f>
        <v/>
      </c>
      <c r="Q189" s="19" t="str">
        <f aca="false">IF(OR(P189="",P189=0),"",SUMIFS($E$4:$E$503,$A$4:$A$503,A189,$D$4:$D$503,P189)/COUNTIFS($A$4:$A$503,A189,$D$4:$D$503,P189))</f>
        <v/>
      </c>
    </row>
    <row r="190" customFormat="false" ht="15" hidden="false" customHeight="false" outlineLevel="0" collapsed="false">
      <c r="A190" s="22"/>
      <c r="B190" s="23"/>
      <c r="C190" s="24"/>
      <c r="D190" s="24"/>
      <c r="E190" s="25"/>
      <c r="F190" s="25"/>
      <c r="G190" s="25"/>
      <c r="H190" s="25"/>
      <c r="I190" s="25"/>
      <c r="J190" s="17" t="str">
        <f aca="false">IF(OR(C190="",D190=""),"",(D190-C190)/365.25)</f>
        <v/>
      </c>
      <c r="K190" s="18" t="str">
        <f aca="false">IF(C190="","","T"&amp;ROUNDUP(MONTH(C190)/3,0))</f>
        <v/>
      </c>
      <c r="L190" s="19" t="str">
        <f aca="false">IF(OR(Q190="",E190=""),"",(E190-Q190)/((D190-P190)/365.25))</f>
        <v/>
      </c>
      <c r="M190" s="20" t="str">
        <f aca="false">IF(OR(J190="",E190="",B190=""),"",IF(UPPER(LEFT(B190,1))="F",-7.709133+0.0042232*J190*E190,-7.999994+0.0036124*J190*E190))</f>
        <v/>
      </c>
      <c r="N190" s="19" t="str">
        <f aca="false">IF(M190="","",J190-M190)</f>
        <v/>
      </c>
      <c r="O190" s="18" t="str">
        <f aca="false">IF(M190="","",IF(M190&lt;-1,"Pre-PHV",IF(M190&lt;1,"Circa-PHV","Post-PHV")))</f>
        <v/>
      </c>
      <c r="P190" s="21" t="str">
        <f aca="false">IF(OR(A190="",D190=""),"",_xlfn.MAXIFS($D$4:$D$503,$A$4:$A$503,A190,$D$4:$D$503,"&lt;="&amp;(D190-73)))</f>
        <v/>
      </c>
      <c r="Q190" s="19" t="str">
        <f aca="false">IF(OR(P190="",P190=0),"",SUMIFS($E$4:$E$503,$A$4:$A$503,A190,$D$4:$D$503,P190)/COUNTIFS($A$4:$A$503,A190,$D$4:$D$503,P190))</f>
        <v/>
      </c>
    </row>
    <row r="191" customFormat="false" ht="15" hidden="false" customHeight="false" outlineLevel="0" collapsed="false">
      <c r="A191" s="22"/>
      <c r="B191" s="23"/>
      <c r="C191" s="24"/>
      <c r="D191" s="24"/>
      <c r="E191" s="25"/>
      <c r="F191" s="25"/>
      <c r="G191" s="25"/>
      <c r="H191" s="25"/>
      <c r="I191" s="25"/>
      <c r="J191" s="17" t="str">
        <f aca="false">IF(OR(C191="",D191=""),"",(D191-C191)/365.25)</f>
        <v/>
      </c>
      <c r="K191" s="18" t="str">
        <f aca="false">IF(C191="","","T"&amp;ROUNDUP(MONTH(C191)/3,0))</f>
        <v/>
      </c>
      <c r="L191" s="19" t="str">
        <f aca="false">IF(OR(Q191="",E191=""),"",(E191-Q191)/((D191-P191)/365.25))</f>
        <v/>
      </c>
      <c r="M191" s="20" t="str">
        <f aca="false">IF(OR(J191="",E191="",B191=""),"",IF(UPPER(LEFT(B191,1))="F",-7.709133+0.0042232*J191*E191,-7.999994+0.0036124*J191*E191))</f>
        <v/>
      </c>
      <c r="N191" s="19" t="str">
        <f aca="false">IF(M191="","",J191-M191)</f>
        <v/>
      </c>
      <c r="O191" s="18" t="str">
        <f aca="false">IF(M191="","",IF(M191&lt;-1,"Pre-PHV",IF(M191&lt;1,"Circa-PHV","Post-PHV")))</f>
        <v/>
      </c>
      <c r="P191" s="21" t="str">
        <f aca="false">IF(OR(A191="",D191=""),"",_xlfn.MAXIFS($D$4:$D$503,$A$4:$A$503,A191,$D$4:$D$503,"&lt;="&amp;(D191-73)))</f>
        <v/>
      </c>
      <c r="Q191" s="19" t="str">
        <f aca="false">IF(OR(P191="",P191=0),"",SUMIFS($E$4:$E$503,$A$4:$A$503,A191,$D$4:$D$503,P191)/COUNTIFS($A$4:$A$503,A191,$D$4:$D$503,P191))</f>
        <v/>
      </c>
    </row>
    <row r="192" customFormat="false" ht="15" hidden="false" customHeight="false" outlineLevel="0" collapsed="false">
      <c r="A192" s="22"/>
      <c r="B192" s="23"/>
      <c r="C192" s="24"/>
      <c r="D192" s="24"/>
      <c r="E192" s="25"/>
      <c r="F192" s="25"/>
      <c r="G192" s="25"/>
      <c r="H192" s="25"/>
      <c r="I192" s="25"/>
      <c r="J192" s="17" t="str">
        <f aca="false">IF(OR(C192="",D192=""),"",(D192-C192)/365.25)</f>
        <v/>
      </c>
      <c r="K192" s="18" t="str">
        <f aca="false">IF(C192="","","T"&amp;ROUNDUP(MONTH(C192)/3,0))</f>
        <v/>
      </c>
      <c r="L192" s="19" t="str">
        <f aca="false">IF(OR(Q192="",E192=""),"",(E192-Q192)/((D192-P192)/365.25))</f>
        <v/>
      </c>
      <c r="M192" s="20" t="str">
        <f aca="false">IF(OR(J192="",E192="",B192=""),"",IF(UPPER(LEFT(B192,1))="F",-7.709133+0.0042232*J192*E192,-7.999994+0.0036124*J192*E192))</f>
        <v/>
      </c>
      <c r="N192" s="19" t="str">
        <f aca="false">IF(M192="","",J192-M192)</f>
        <v/>
      </c>
      <c r="O192" s="18" t="str">
        <f aca="false">IF(M192="","",IF(M192&lt;-1,"Pre-PHV",IF(M192&lt;1,"Circa-PHV","Post-PHV")))</f>
        <v/>
      </c>
      <c r="P192" s="21" t="str">
        <f aca="false">IF(OR(A192="",D192=""),"",_xlfn.MAXIFS($D$4:$D$503,$A$4:$A$503,A192,$D$4:$D$503,"&lt;="&amp;(D192-73)))</f>
        <v/>
      </c>
      <c r="Q192" s="19" t="str">
        <f aca="false">IF(OR(P192="",P192=0),"",SUMIFS($E$4:$E$503,$A$4:$A$503,A192,$D$4:$D$503,P192)/COUNTIFS($A$4:$A$503,A192,$D$4:$D$503,P192))</f>
        <v/>
      </c>
    </row>
    <row r="193" customFormat="false" ht="15" hidden="false" customHeight="false" outlineLevel="0" collapsed="false">
      <c r="A193" s="22"/>
      <c r="B193" s="23"/>
      <c r="C193" s="24"/>
      <c r="D193" s="24"/>
      <c r="E193" s="25"/>
      <c r="F193" s="25"/>
      <c r="G193" s="25"/>
      <c r="H193" s="25"/>
      <c r="I193" s="25"/>
      <c r="J193" s="17" t="str">
        <f aca="false">IF(OR(C193="",D193=""),"",(D193-C193)/365.25)</f>
        <v/>
      </c>
      <c r="K193" s="18" t="str">
        <f aca="false">IF(C193="","","T"&amp;ROUNDUP(MONTH(C193)/3,0))</f>
        <v/>
      </c>
      <c r="L193" s="19" t="str">
        <f aca="false">IF(OR(Q193="",E193=""),"",(E193-Q193)/((D193-P193)/365.25))</f>
        <v/>
      </c>
      <c r="M193" s="20" t="str">
        <f aca="false">IF(OR(J193="",E193="",B193=""),"",IF(UPPER(LEFT(B193,1))="F",-7.709133+0.0042232*J193*E193,-7.999994+0.0036124*J193*E193))</f>
        <v/>
      </c>
      <c r="N193" s="19" t="str">
        <f aca="false">IF(M193="","",J193-M193)</f>
        <v/>
      </c>
      <c r="O193" s="18" t="str">
        <f aca="false">IF(M193="","",IF(M193&lt;-1,"Pre-PHV",IF(M193&lt;1,"Circa-PHV","Post-PHV")))</f>
        <v/>
      </c>
      <c r="P193" s="21" t="str">
        <f aca="false">IF(OR(A193="",D193=""),"",_xlfn.MAXIFS($D$4:$D$503,$A$4:$A$503,A193,$D$4:$D$503,"&lt;="&amp;(D193-73)))</f>
        <v/>
      </c>
      <c r="Q193" s="19" t="str">
        <f aca="false">IF(OR(P193="",P193=0),"",SUMIFS($E$4:$E$503,$A$4:$A$503,A193,$D$4:$D$503,P193)/COUNTIFS($A$4:$A$503,A193,$D$4:$D$503,P193))</f>
        <v/>
      </c>
    </row>
    <row r="194" customFormat="false" ht="15" hidden="false" customHeight="false" outlineLevel="0" collapsed="false">
      <c r="A194" s="22"/>
      <c r="B194" s="23"/>
      <c r="C194" s="24"/>
      <c r="D194" s="24"/>
      <c r="E194" s="25"/>
      <c r="F194" s="25"/>
      <c r="G194" s="25"/>
      <c r="H194" s="25"/>
      <c r="I194" s="25"/>
      <c r="J194" s="17" t="str">
        <f aca="false">IF(OR(C194="",D194=""),"",(D194-C194)/365.25)</f>
        <v/>
      </c>
      <c r="K194" s="18" t="str">
        <f aca="false">IF(C194="","","T"&amp;ROUNDUP(MONTH(C194)/3,0))</f>
        <v/>
      </c>
      <c r="L194" s="19" t="str">
        <f aca="false">IF(OR(Q194="",E194=""),"",(E194-Q194)/((D194-P194)/365.25))</f>
        <v/>
      </c>
      <c r="M194" s="20" t="str">
        <f aca="false">IF(OR(J194="",E194="",B194=""),"",IF(UPPER(LEFT(B194,1))="F",-7.709133+0.0042232*J194*E194,-7.999994+0.0036124*J194*E194))</f>
        <v/>
      </c>
      <c r="N194" s="19" t="str">
        <f aca="false">IF(M194="","",J194-M194)</f>
        <v/>
      </c>
      <c r="O194" s="18" t="str">
        <f aca="false">IF(M194="","",IF(M194&lt;-1,"Pre-PHV",IF(M194&lt;1,"Circa-PHV","Post-PHV")))</f>
        <v/>
      </c>
      <c r="P194" s="21" t="str">
        <f aca="false">IF(OR(A194="",D194=""),"",_xlfn.MAXIFS($D$4:$D$503,$A$4:$A$503,A194,$D$4:$D$503,"&lt;="&amp;(D194-73)))</f>
        <v/>
      </c>
      <c r="Q194" s="19" t="str">
        <f aca="false">IF(OR(P194="",P194=0),"",SUMIFS($E$4:$E$503,$A$4:$A$503,A194,$D$4:$D$503,P194)/COUNTIFS($A$4:$A$503,A194,$D$4:$D$503,P194))</f>
        <v/>
      </c>
    </row>
    <row r="195" customFormat="false" ht="15" hidden="false" customHeight="false" outlineLevel="0" collapsed="false">
      <c r="A195" s="22"/>
      <c r="B195" s="23"/>
      <c r="C195" s="24"/>
      <c r="D195" s="24"/>
      <c r="E195" s="25"/>
      <c r="F195" s="25"/>
      <c r="G195" s="25"/>
      <c r="H195" s="25"/>
      <c r="I195" s="25"/>
      <c r="J195" s="17" t="str">
        <f aca="false">IF(OR(C195="",D195=""),"",(D195-C195)/365.25)</f>
        <v/>
      </c>
      <c r="K195" s="18" t="str">
        <f aca="false">IF(C195="","","T"&amp;ROUNDUP(MONTH(C195)/3,0))</f>
        <v/>
      </c>
      <c r="L195" s="19" t="str">
        <f aca="false">IF(OR(Q195="",E195=""),"",(E195-Q195)/((D195-P195)/365.25))</f>
        <v/>
      </c>
      <c r="M195" s="20" t="str">
        <f aca="false">IF(OR(J195="",E195="",B195=""),"",IF(UPPER(LEFT(B195,1))="F",-7.709133+0.0042232*J195*E195,-7.999994+0.0036124*J195*E195))</f>
        <v/>
      </c>
      <c r="N195" s="19" t="str">
        <f aca="false">IF(M195="","",J195-M195)</f>
        <v/>
      </c>
      <c r="O195" s="18" t="str">
        <f aca="false">IF(M195="","",IF(M195&lt;-1,"Pre-PHV",IF(M195&lt;1,"Circa-PHV","Post-PHV")))</f>
        <v/>
      </c>
      <c r="P195" s="21" t="str">
        <f aca="false">IF(OR(A195="",D195=""),"",_xlfn.MAXIFS($D$4:$D$503,$A$4:$A$503,A195,$D$4:$D$503,"&lt;="&amp;(D195-73)))</f>
        <v/>
      </c>
      <c r="Q195" s="19" t="str">
        <f aca="false">IF(OR(P195="",P195=0),"",SUMIFS($E$4:$E$503,$A$4:$A$503,A195,$D$4:$D$503,P195)/COUNTIFS($A$4:$A$503,A195,$D$4:$D$503,P195))</f>
        <v/>
      </c>
    </row>
    <row r="196" customFormat="false" ht="15" hidden="false" customHeight="false" outlineLevel="0" collapsed="false">
      <c r="A196" s="22"/>
      <c r="B196" s="23"/>
      <c r="C196" s="24"/>
      <c r="D196" s="24"/>
      <c r="E196" s="25"/>
      <c r="F196" s="25"/>
      <c r="G196" s="25"/>
      <c r="H196" s="25"/>
      <c r="I196" s="25"/>
      <c r="J196" s="17" t="str">
        <f aca="false">IF(OR(C196="",D196=""),"",(D196-C196)/365.25)</f>
        <v/>
      </c>
      <c r="K196" s="18" t="str">
        <f aca="false">IF(C196="","","T"&amp;ROUNDUP(MONTH(C196)/3,0))</f>
        <v/>
      </c>
      <c r="L196" s="19" t="str">
        <f aca="false">IF(OR(Q196="",E196=""),"",(E196-Q196)/((D196-P196)/365.25))</f>
        <v/>
      </c>
      <c r="M196" s="20" t="str">
        <f aca="false">IF(OR(J196="",E196="",B196=""),"",IF(UPPER(LEFT(B196,1))="F",-7.709133+0.0042232*J196*E196,-7.999994+0.0036124*J196*E196))</f>
        <v/>
      </c>
      <c r="N196" s="19" t="str">
        <f aca="false">IF(M196="","",J196-M196)</f>
        <v/>
      </c>
      <c r="O196" s="18" t="str">
        <f aca="false">IF(M196="","",IF(M196&lt;-1,"Pre-PHV",IF(M196&lt;1,"Circa-PHV","Post-PHV")))</f>
        <v/>
      </c>
      <c r="P196" s="21" t="str">
        <f aca="false">IF(OR(A196="",D196=""),"",_xlfn.MAXIFS($D$4:$D$503,$A$4:$A$503,A196,$D$4:$D$503,"&lt;="&amp;(D196-73)))</f>
        <v/>
      </c>
      <c r="Q196" s="19" t="str">
        <f aca="false">IF(OR(P196="",P196=0),"",SUMIFS($E$4:$E$503,$A$4:$A$503,A196,$D$4:$D$503,P196)/COUNTIFS($A$4:$A$503,A196,$D$4:$D$503,P196))</f>
        <v/>
      </c>
    </row>
    <row r="197" customFormat="false" ht="15" hidden="false" customHeight="false" outlineLevel="0" collapsed="false">
      <c r="A197" s="22"/>
      <c r="B197" s="23"/>
      <c r="C197" s="24"/>
      <c r="D197" s="24"/>
      <c r="E197" s="25"/>
      <c r="F197" s="25"/>
      <c r="G197" s="25"/>
      <c r="H197" s="25"/>
      <c r="I197" s="25"/>
      <c r="J197" s="17" t="str">
        <f aca="false">IF(OR(C197="",D197=""),"",(D197-C197)/365.25)</f>
        <v/>
      </c>
      <c r="K197" s="18" t="str">
        <f aca="false">IF(C197="","","T"&amp;ROUNDUP(MONTH(C197)/3,0))</f>
        <v/>
      </c>
      <c r="L197" s="19" t="str">
        <f aca="false">IF(OR(Q197="",E197=""),"",(E197-Q197)/((D197-P197)/365.25))</f>
        <v/>
      </c>
      <c r="M197" s="20" t="str">
        <f aca="false">IF(OR(J197="",E197="",B197=""),"",IF(UPPER(LEFT(B197,1))="F",-7.709133+0.0042232*J197*E197,-7.999994+0.0036124*J197*E197))</f>
        <v/>
      </c>
      <c r="N197" s="19" t="str">
        <f aca="false">IF(M197="","",J197-M197)</f>
        <v/>
      </c>
      <c r="O197" s="18" t="str">
        <f aca="false">IF(M197="","",IF(M197&lt;-1,"Pre-PHV",IF(M197&lt;1,"Circa-PHV","Post-PHV")))</f>
        <v/>
      </c>
      <c r="P197" s="21" t="str">
        <f aca="false">IF(OR(A197="",D197=""),"",_xlfn.MAXIFS($D$4:$D$503,$A$4:$A$503,A197,$D$4:$D$503,"&lt;="&amp;(D197-73)))</f>
        <v/>
      </c>
      <c r="Q197" s="19" t="str">
        <f aca="false">IF(OR(P197="",P197=0),"",SUMIFS($E$4:$E$503,$A$4:$A$503,A197,$D$4:$D$503,P197)/COUNTIFS($A$4:$A$503,A197,$D$4:$D$503,P197))</f>
        <v/>
      </c>
    </row>
    <row r="198" customFormat="false" ht="15" hidden="false" customHeight="false" outlineLevel="0" collapsed="false">
      <c r="A198" s="22"/>
      <c r="B198" s="23"/>
      <c r="C198" s="24"/>
      <c r="D198" s="24"/>
      <c r="E198" s="25"/>
      <c r="F198" s="25"/>
      <c r="G198" s="25"/>
      <c r="H198" s="25"/>
      <c r="I198" s="25"/>
      <c r="J198" s="17" t="str">
        <f aca="false">IF(OR(C198="",D198=""),"",(D198-C198)/365.25)</f>
        <v/>
      </c>
      <c r="K198" s="18" t="str">
        <f aca="false">IF(C198="","","T"&amp;ROUNDUP(MONTH(C198)/3,0))</f>
        <v/>
      </c>
      <c r="L198" s="19" t="str">
        <f aca="false">IF(OR(Q198="",E198=""),"",(E198-Q198)/((D198-P198)/365.25))</f>
        <v/>
      </c>
      <c r="M198" s="20" t="str">
        <f aca="false">IF(OR(J198="",E198="",B198=""),"",IF(UPPER(LEFT(B198,1))="F",-7.709133+0.0042232*J198*E198,-7.999994+0.0036124*J198*E198))</f>
        <v/>
      </c>
      <c r="N198" s="19" t="str">
        <f aca="false">IF(M198="","",J198-M198)</f>
        <v/>
      </c>
      <c r="O198" s="18" t="str">
        <f aca="false">IF(M198="","",IF(M198&lt;-1,"Pre-PHV",IF(M198&lt;1,"Circa-PHV","Post-PHV")))</f>
        <v/>
      </c>
      <c r="P198" s="21" t="str">
        <f aca="false">IF(OR(A198="",D198=""),"",_xlfn.MAXIFS($D$4:$D$503,$A$4:$A$503,A198,$D$4:$D$503,"&lt;="&amp;(D198-73)))</f>
        <v/>
      </c>
      <c r="Q198" s="19" t="str">
        <f aca="false">IF(OR(P198="",P198=0),"",SUMIFS($E$4:$E$503,$A$4:$A$503,A198,$D$4:$D$503,P198)/COUNTIFS($A$4:$A$503,A198,$D$4:$D$503,P198))</f>
        <v/>
      </c>
    </row>
    <row r="199" customFormat="false" ht="15" hidden="false" customHeight="false" outlineLevel="0" collapsed="false">
      <c r="A199" s="22"/>
      <c r="B199" s="23"/>
      <c r="C199" s="24"/>
      <c r="D199" s="24"/>
      <c r="E199" s="25"/>
      <c r="F199" s="25"/>
      <c r="G199" s="25"/>
      <c r="H199" s="25"/>
      <c r="I199" s="25"/>
      <c r="J199" s="17" t="str">
        <f aca="false">IF(OR(C199="",D199=""),"",(D199-C199)/365.25)</f>
        <v/>
      </c>
      <c r="K199" s="18" t="str">
        <f aca="false">IF(C199="","","T"&amp;ROUNDUP(MONTH(C199)/3,0))</f>
        <v/>
      </c>
      <c r="L199" s="19" t="str">
        <f aca="false">IF(OR(Q199="",E199=""),"",(E199-Q199)/((D199-P199)/365.25))</f>
        <v/>
      </c>
      <c r="M199" s="20" t="str">
        <f aca="false">IF(OR(J199="",E199="",B199=""),"",IF(UPPER(LEFT(B199,1))="F",-7.709133+0.0042232*J199*E199,-7.999994+0.0036124*J199*E199))</f>
        <v/>
      </c>
      <c r="N199" s="19" t="str">
        <f aca="false">IF(M199="","",J199-M199)</f>
        <v/>
      </c>
      <c r="O199" s="18" t="str">
        <f aca="false">IF(M199="","",IF(M199&lt;-1,"Pre-PHV",IF(M199&lt;1,"Circa-PHV","Post-PHV")))</f>
        <v/>
      </c>
      <c r="P199" s="21" t="str">
        <f aca="false">IF(OR(A199="",D199=""),"",_xlfn.MAXIFS($D$4:$D$503,$A$4:$A$503,A199,$D$4:$D$503,"&lt;="&amp;(D199-73)))</f>
        <v/>
      </c>
      <c r="Q199" s="19" t="str">
        <f aca="false">IF(OR(P199="",P199=0),"",SUMIFS($E$4:$E$503,$A$4:$A$503,A199,$D$4:$D$503,P199)/COUNTIFS($A$4:$A$503,A199,$D$4:$D$503,P199))</f>
        <v/>
      </c>
    </row>
    <row r="200" customFormat="false" ht="15" hidden="false" customHeight="false" outlineLevel="0" collapsed="false">
      <c r="A200" s="22"/>
      <c r="B200" s="23"/>
      <c r="C200" s="24"/>
      <c r="D200" s="24"/>
      <c r="E200" s="25"/>
      <c r="F200" s="25"/>
      <c r="G200" s="25"/>
      <c r="H200" s="25"/>
      <c r="I200" s="25"/>
      <c r="J200" s="17" t="str">
        <f aca="false">IF(OR(C200="",D200=""),"",(D200-C200)/365.25)</f>
        <v/>
      </c>
      <c r="K200" s="18" t="str">
        <f aca="false">IF(C200="","","T"&amp;ROUNDUP(MONTH(C200)/3,0))</f>
        <v/>
      </c>
      <c r="L200" s="19" t="str">
        <f aca="false">IF(OR(Q200="",E200=""),"",(E200-Q200)/((D200-P200)/365.25))</f>
        <v/>
      </c>
      <c r="M200" s="20" t="str">
        <f aca="false">IF(OR(J200="",E200="",B200=""),"",IF(UPPER(LEFT(B200,1))="F",-7.709133+0.0042232*J200*E200,-7.999994+0.0036124*J200*E200))</f>
        <v/>
      </c>
      <c r="N200" s="19" t="str">
        <f aca="false">IF(M200="","",J200-M200)</f>
        <v/>
      </c>
      <c r="O200" s="18" t="str">
        <f aca="false">IF(M200="","",IF(M200&lt;-1,"Pre-PHV",IF(M200&lt;1,"Circa-PHV","Post-PHV")))</f>
        <v/>
      </c>
      <c r="P200" s="21" t="str">
        <f aca="false">IF(OR(A200="",D200=""),"",_xlfn.MAXIFS($D$4:$D$503,$A$4:$A$503,A200,$D$4:$D$503,"&lt;="&amp;(D200-73)))</f>
        <v/>
      </c>
      <c r="Q200" s="19" t="str">
        <f aca="false">IF(OR(P200="",P200=0),"",SUMIFS($E$4:$E$503,$A$4:$A$503,A200,$D$4:$D$503,P200)/COUNTIFS($A$4:$A$503,A200,$D$4:$D$503,P200))</f>
        <v/>
      </c>
    </row>
    <row r="201" customFormat="false" ht="15" hidden="false" customHeight="false" outlineLevel="0" collapsed="false">
      <c r="A201" s="22"/>
      <c r="B201" s="23"/>
      <c r="C201" s="24"/>
      <c r="D201" s="24"/>
      <c r="E201" s="25"/>
      <c r="F201" s="25"/>
      <c r="G201" s="25"/>
      <c r="H201" s="25"/>
      <c r="I201" s="25"/>
      <c r="J201" s="17" t="str">
        <f aca="false">IF(OR(C201="",D201=""),"",(D201-C201)/365.25)</f>
        <v/>
      </c>
      <c r="K201" s="18" t="str">
        <f aca="false">IF(C201="","","T"&amp;ROUNDUP(MONTH(C201)/3,0))</f>
        <v/>
      </c>
      <c r="L201" s="19" t="str">
        <f aca="false">IF(OR(Q201="",E201=""),"",(E201-Q201)/((D201-P201)/365.25))</f>
        <v/>
      </c>
      <c r="M201" s="20" t="str">
        <f aca="false">IF(OR(J201="",E201="",B201=""),"",IF(UPPER(LEFT(B201,1))="F",-7.709133+0.0042232*J201*E201,-7.999994+0.0036124*J201*E201))</f>
        <v/>
      </c>
      <c r="N201" s="19" t="str">
        <f aca="false">IF(M201="","",J201-M201)</f>
        <v/>
      </c>
      <c r="O201" s="18" t="str">
        <f aca="false">IF(M201="","",IF(M201&lt;-1,"Pre-PHV",IF(M201&lt;1,"Circa-PHV","Post-PHV")))</f>
        <v/>
      </c>
      <c r="P201" s="21" t="str">
        <f aca="false">IF(OR(A201="",D201=""),"",_xlfn.MAXIFS($D$4:$D$503,$A$4:$A$503,A201,$D$4:$D$503,"&lt;="&amp;(D201-73)))</f>
        <v/>
      </c>
      <c r="Q201" s="19" t="str">
        <f aca="false">IF(OR(P201="",P201=0),"",SUMIFS($E$4:$E$503,$A$4:$A$503,A201,$D$4:$D$503,P201)/COUNTIFS($A$4:$A$503,A201,$D$4:$D$503,P201))</f>
        <v/>
      </c>
    </row>
    <row r="202" customFormat="false" ht="15" hidden="false" customHeight="false" outlineLevel="0" collapsed="false">
      <c r="A202" s="22"/>
      <c r="B202" s="23"/>
      <c r="C202" s="24"/>
      <c r="D202" s="24"/>
      <c r="E202" s="25"/>
      <c r="F202" s="25"/>
      <c r="G202" s="25"/>
      <c r="H202" s="25"/>
      <c r="I202" s="25"/>
      <c r="J202" s="17" t="str">
        <f aca="false">IF(OR(C202="",D202=""),"",(D202-C202)/365.25)</f>
        <v/>
      </c>
      <c r="K202" s="18" t="str">
        <f aca="false">IF(C202="","","T"&amp;ROUNDUP(MONTH(C202)/3,0))</f>
        <v/>
      </c>
      <c r="L202" s="19" t="str">
        <f aca="false">IF(OR(Q202="",E202=""),"",(E202-Q202)/((D202-P202)/365.25))</f>
        <v/>
      </c>
      <c r="M202" s="20" t="str">
        <f aca="false">IF(OR(J202="",E202="",B202=""),"",IF(UPPER(LEFT(B202,1))="F",-7.709133+0.0042232*J202*E202,-7.999994+0.0036124*J202*E202))</f>
        <v/>
      </c>
      <c r="N202" s="19" t="str">
        <f aca="false">IF(M202="","",J202-M202)</f>
        <v/>
      </c>
      <c r="O202" s="18" t="str">
        <f aca="false">IF(M202="","",IF(M202&lt;-1,"Pre-PHV",IF(M202&lt;1,"Circa-PHV","Post-PHV")))</f>
        <v/>
      </c>
      <c r="P202" s="21" t="str">
        <f aca="false">IF(OR(A202="",D202=""),"",_xlfn.MAXIFS($D$4:$D$503,$A$4:$A$503,A202,$D$4:$D$503,"&lt;="&amp;(D202-73)))</f>
        <v/>
      </c>
      <c r="Q202" s="19" t="str">
        <f aca="false">IF(OR(P202="",P202=0),"",SUMIFS($E$4:$E$503,$A$4:$A$503,A202,$D$4:$D$503,P202)/COUNTIFS($A$4:$A$503,A202,$D$4:$D$503,P202))</f>
        <v/>
      </c>
    </row>
    <row r="203" customFormat="false" ht="15" hidden="false" customHeight="false" outlineLevel="0" collapsed="false">
      <c r="A203" s="22"/>
      <c r="B203" s="23"/>
      <c r="C203" s="24"/>
      <c r="D203" s="24"/>
      <c r="E203" s="25"/>
      <c r="F203" s="25"/>
      <c r="G203" s="25"/>
      <c r="H203" s="25"/>
      <c r="I203" s="25"/>
      <c r="J203" s="17" t="str">
        <f aca="false">IF(OR(C203="",D203=""),"",(D203-C203)/365.25)</f>
        <v/>
      </c>
      <c r="K203" s="18" t="str">
        <f aca="false">IF(C203="","","T"&amp;ROUNDUP(MONTH(C203)/3,0))</f>
        <v/>
      </c>
      <c r="L203" s="19" t="str">
        <f aca="false">IF(OR(Q203="",E203=""),"",(E203-Q203)/((D203-P203)/365.25))</f>
        <v/>
      </c>
      <c r="M203" s="20" t="str">
        <f aca="false">IF(OR(J203="",E203="",B203=""),"",IF(UPPER(LEFT(B203,1))="F",-7.709133+0.0042232*J203*E203,-7.999994+0.0036124*J203*E203))</f>
        <v/>
      </c>
      <c r="N203" s="19" t="str">
        <f aca="false">IF(M203="","",J203-M203)</f>
        <v/>
      </c>
      <c r="O203" s="18" t="str">
        <f aca="false">IF(M203="","",IF(M203&lt;-1,"Pre-PHV",IF(M203&lt;1,"Circa-PHV","Post-PHV")))</f>
        <v/>
      </c>
      <c r="P203" s="21" t="str">
        <f aca="false">IF(OR(A203="",D203=""),"",_xlfn.MAXIFS($D$4:$D$503,$A$4:$A$503,A203,$D$4:$D$503,"&lt;="&amp;(D203-73)))</f>
        <v/>
      </c>
      <c r="Q203" s="19" t="str">
        <f aca="false">IF(OR(P203="",P203=0),"",SUMIFS($E$4:$E$503,$A$4:$A$503,A203,$D$4:$D$503,P203)/COUNTIFS($A$4:$A$503,A203,$D$4:$D$503,P203))</f>
        <v/>
      </c>
    </row>
    <row r="204" customFormat="false" ht="15" hidden="false" customHeight="false" outlineLevel="0" collapsed="false">
      <c r="A204" s="22"/>
      <c r="B204" s="23"/>
      <c r="C204" s="24"/>
      <c r="D204" s="24"/>
      <c r="E204" s="25"/>
      <c r="F204" s="25"/>
      <c r="G204" s="25"/>
      <c r="H204" s="25"/>
      <c r="I204" s="25"/>
      <c r="J204" s="17" t="str">
        <f aca="false">IF(OR(C204="",D204=""),"",(D204-C204)/365.25)</f>
        <v/>
      </c>
      <c r="K204" s="18" t="str">
        <f aca="false">IF(C204="","","T"&amp;ROUNDUP(MONTH(C204)/3,0))</f>
        <v/>
      </c>
      <c r="L204" s="19" t="str">
        <f aca="false">IF(OR(Q204="",E204=""),"",(E204-Q204)/((D204-P204)/365.25))</f>
        <v/>
      </c>
      <c r="M204" s="20" t="str">
        <f aca="false">IF(OR(J204="",E204="",B204=""),"",IF(UPPER(LEFT(B204,1))="F",-7.709133+0.0042232*J204*E204,-7.999994+0.0036124*J204*E204))</f>
        <v/>
      </c>
      <c r="N204" s="19" t="str">
        <f aca="false">IF(M204="","",J204-M204)</f>
        <v/>
      </c>
      <c r="O204" s="18" t="str">
        <f aca="false">IF(M204="","",IF(M204&lt;-1,"Pre-PHV",IF(M204&lt;1,"Circa-PHV","Post-PHV")))</f>
        <v/>
      </c>
      <c r="P204" s="21" t="str">
        <f aca="false">IF(OR(A204="",D204=""),"",_xlfn.MAXIFS($D$4:$D$503,$A$4:$A$503,A204,$D$4:$D$503,"&lt;="&amp;(D204-73)))</f>
        <v/>
      </c>
      <c r="Q204" s="19" t="str">
        <f aca="false">IF(OR(P204="",P204=0),"",SUMIFS($E$4:$E$503,$A$4:$A$503,A204,$D$4:$D$503,P204)/COUNTIFS($A$4:$A$503,A204,$D$4:$D$503,P204))</f>
        <v/>
      </c>
    </row>
    <row r="205" customFormat="false" ht="15" hidden="false" customHeight="false" outlineLevel="0" collapsed="false">
      <c r="A205" s="22"/>
      <c r="B205" s="23"/>
      <c r="C205" s="24"/>
      <c r="D205" s="24"/>
      <c r="E205" s="25"/>
      <c r="F205" s="25"/>
      <c r="G205" s="25"/>
      <c r="H205" s="25"/>
      <c r="I205" s="25"/>
      <c r="J205" s="17" t="str">
        <f aca="false">IF(OR(C205="",D205=""),"",(D205-C205)/365.25)</f>
        <v/>
      </c>
      <c r="K205" s="18" t="str">
        <f aca="false">IF(C205="","","T"&amp;ROUNDUP(MONTH(C205)/3,0))</f>
        <v/>
      </c>
      <c r="L205" s="19" t="str">
        <f aca="false">IF(OR(Q205="",E205=""),"",(E205-Q205)/((D205-P205)/365.25))</f>
        <v/>
      </c>
      <c r="M205" s="20" t="str">
        <f aca="false">IF(OR(J205="",E205="",B205=""),"",IF(UPPER(LEFT(B205,1))="F",-7.709133+0.0042232*J205*E205,-7.999994+0.0036124*J205*E205))</f>
        <v/>
      </c>
      <c r="N205" s="19" t="str">
        <f aca="false">IF(M205="","",J205-M205)</f>
        <v/>
      </c>
      <c r="O205" s="18" t="str">
        <f aca="false">IF(M205="","",IF(M205&lt;-1,"Pre-PHV",IF(M205&lt;1,"Circa-PHV","Post-PHV")))</f>
        <v/>
      </c>
      <c r="P205" s="21" t="str">
        <f aca="false">IF(OR(A205="",D205=""),"",_xlfn.MAXIFS($D$4:$D$503,$A$4:$A$503,A205,$D$4:$D$503,"&lt;="&amp;(D205-73)))</f>
        <v/>
      </c>
      <c r="Q205" s="19" t="str">
        <f aca="false">IF(OR(P205="",P205=0),"",SUMIFS($E$4:$E$503,$A$4:$A$503,A205,$D$4:$D$503,P205)/COUNTIFS($A$4:$A$503,A205,$D$4:$D$503,P205))</f>
        <v/>
      </c>
    </row>
    <row r="206" customFormat="false" ht="15" hidden="false" customHeight="false" outlineLevel="0" collapsed="false">
      <c r="A206" s="22"/>
      <c r="B206" s="23"/>
      <c r="C206" s="24"/>
      <c r="D206" s="24"/>
      <c r="E206" s="25"/>
      <c r="F206" s="25"/>
      <c r="G206" s="25"/>
      <c r="H206" s="25"/>
      <c r="I206" s="25"/>
      <c r="J206" s="17" t="str">
        <f aca="false">IF(OR(C206="",D206=""),"",(D206-C206)/365.25)</f>
        <v/>
      </c>
      <c r="K206" s="18" t="str">
        <f aca="false">IF(C206="","","T"&amp;ROUNDUP(MONTH(C206)/3,0))</f>
        <v/>
      </c>
      <c r="L206" s="19" t="str">
        <f aca="false">IF(OR(Q206="",E206=""),"",(E206-Q206)/((D206-P206)/365.25))</f>
        <v/>
      </c>
      <c r="M206" s="20" t="str">
        <f aca="false">IF(OR(J206="",E206="",B206=""),"",IF(UPPER(LEFT(B206,1))="F",-7.709133+0.0042232*J206*E206,-7.999994+0.0036124*J206*E206))</f>
        <v/>
      </c>
      <c r="N206" s="19" t="str">
        <f aca="false">IF(M206="","",J206-M206)</f>
        <v/>
      </c>
      <c r="O206" s="18" t="str">
        <f aca="false">IF(M206="","",IF(M206&lt;-1,"Pre-PHV",IF(M206&lt;1,"Circa-PHV","Post-PHV")))</f>
        <v/>
      </c>
      <c r="P206" s="21" t="str">
        <f aca="false">IF(OR(A206="",D206=""),"",_xlfn.MAXIFS($D$4:$D$503,$A$4:$A$503,A206,$D$4:$D$503,"&lt;="&amp;(D206-73)))</f>
        <v/>
      </c>
      <c r="Q206" s="19" t="str">
        <f aca="false">IF(OR(P206="",P206=0),"",SUMIFS($E$4:$E$503,$A$4:$A$503,A206,$D$4:$D$503,P206)/COUNTIFS($A$4:$A$503,A206,$D$4:$D$503,P206))</f>
        <v/>
      </c>
    </row>
    <row r="207" customFormat="false" ht="15" hidden="false" customHeight="false" outlineLevel="0" collapsed="false">
      <c r="A207" s="22"/>
      <c r="B207" s="23"/>
      <c r="C207" s="24"/>
      <c r="D207" s="24"/>
      <c r="E207" s="25"/>
      <c r="F207" s="25"/>
      <c r="G207" s="25"/>
      <c r="H207" s="25"/>
      <c r="I207" s="25"/>
      <c r="J207" s="17" t="str">
        <f aca="false">IF(OR(C207="",D207=""),"",(D207-C207)/365.25)</f>
        <v/>
      </c>
      <c r="K207" s="18" t="str">
        <f aca="false">IF(C207="","","T"&amp;ROUNDUP(MONTH(C207)/3,0))</f>
        <v/>
      </c>
      <c r="L207" s="19" t="str">
        <f aca="false">IF(OR(Q207="",E207=""),"",(E207-Q207)/((D207-P207)/365.25))</f>
        <v/>
      </c>
      <c r="M207" s="20" t="str">
        <f aca="false">IF(OR(J207="",E207="",B207=""),"",IF(UPPER(LEFT(B207,1))="F",-7.709133+0.0042232*J207*E207,-7.999994+0.0036124*J207*E207))</f>
        <v/>
      </c>
      <c r="N207" s="19" t="str">
        <f aca="false">IF(M207="","",J207-M207)</f>
        <v/>
      </c>
      <c r="O207" s="18" t="str">
        <f aca="false">IF(M207="","",IF(M207&lt;-1,"Pre-PHV",IF(M207&lt;1,"Circa-PHV","Post-PHV")))</f>
        <v/>
      </c>
      <c r="P207" s="21" t="str">
        <f aca="false">IF(OR(A207="",D207=""),"",_xlfn.MAXIFS($D$4:$D$503,$A$4:$A$503,A207,$D$4:$D$503,"&lt;="&amp;(D207-73)))</f>
        <v/>
      </c>
      <c r="Q207" s="19" t="str">
        <f aca="false">IF(OR(P207="",P207=0),"",SUMIFS($E$4:$E$503,$A$4:$A$503,A207,$D$4:$D$503,P207)/COUNTIFS($A$4:$A$503,A207,$D$4:$D$503,P207))</f>
        <v/>
      </c>
    </row>
    <row r="208" customFormat="false" ht="15" hidden="false" customHeight="false" outlineLevel="0" collapsed="false">
      <c r="A208" s="22"/>
      <c r="B208" s="23"/>
      <c r="C208" s="24"/>
      <c r="D208" s="24"/>
      <c r="E208" s="25"/>
      <c r="F208" s="25"/>
      <c r="G208" s="25"/>
      <c r="H208" s="25"/>
      <c r="I208" s="25"/>
      <c r="J208" s="17" t="str">
        <f aca="false">IF(OR(C208="",D208=""),"",(D208-C208)/365.25)</f>
        <v/>
      </c>
      <c r="K208" s="18" t="str">
        <f aca="false">IF(C208="","","T"&amp;ROUNDUP(MONTH(C208)/3,0))</f>
        <v/>
      </c>
      <c r="L208" s="19" t="str">
        <f aca="false">IF(OR(Q208="",E208=""),"",(E208-Q208)/((D208-P208)/365.25))</f>
        <v/>
      </c>
      <c r="M208" s="20" t="str">
        <f aca="false">IF(OR(J208="",E208="",B208=""),"",IF(UPPER(LEFT(B208,1))="F",-7.709133+0.0042232*J208*E208,-7.999994+0.0036124*J208*E208))</f>
        <v/>
      </c>
      <c r="N208" s="19" t="str">
        <f aca="false">IF(M208="","",J208-M208)</f>
        <v/>
      </c>
      <c r="O208" s="18" t="str">
        <f aca="false">IF(M208="","",IF(M208&lt;-1,"Pre-PHV",IF(M208&lt;1,"Circa-PHV","Post-PHV")))</f>
        <v/>
      </c>
      <c r="P208" s="21" t="str">
        <f aca="false">IF(OR(A208="",D208=""),"",_xlfn.MAXIFS($D$4:$D$503,$A$4:$A$503,A208,$D$4:$D$503,"&lt;="&amp;(D208-73)))</f>
        <v/>
      </c>
      <c r="Q208" s="19" t="str">
        <f aca="false">IF(OR(P208="",P208=0),"",SUMIFS($E$4:$E$503,$A$4:$A$503,A208,$D$4:$D$503,P208)/COUNTIFS($A$4:$A$503,A208,$D$4:$D$503,P208))</f>
        <v/>
      </c>
    </row>
    <row r="209" customFormat="false" ht="15" hidden="false" customHeight="false" outlineLevel="0" collapsed="false">
      <c r="A209" s="22"/>
      <c r="B209" s="23"/>
      <c r="C209" s="24"/>
      <c r="D209" s="24"/>
      <c r="E209" s="25"/>
      <c r="F209" s="25"/>
      <c r="G209" s="25"/>
      <c r="H209" s="25"/>
      <c r="I209" s="25"/>
      <c r="J209" s="17" t="str">
        <f aca="false">IF(OR(C209="",D209=""),"",(D209-C209)/365.25)</f>
        <v/>
      </c>
      <c r="K209" s="18" t="str">
        <f aca="false">IF(C209="","","T"&amp;ROUNDUP(MONTH(C209)/3,0))</f>
        <v/>
      </c>
      <c r="L209" s="19" t="str">
        <f aca="false">IF(OR(Q209="",E209=""),"",(E209-Q209)/((D209-P209)/365.25))</f>
        <v/>
      </c>
      <c r="M209" s="20" t="str">
        <f aca="false">IF(OR(J209="",E209="",B209=""),"",IF(UPPER(LEFT(B209,1))="F",-7.709133+0.0042232*J209*E209,-7.999994+0.0036124*J209*E209))</f>
        <v/>
      </c>
      <c r="N209" s="19" t="str">
        <f aca="false">IF(M209="","",J209-M209)</f>
        <v/>
      </c>
      <c r="O209" s="18" t="str">
        <f aca="false">IF(M209="","",IF(M209&lt;-1,"Pre-PHV",IF(M209&lt;1,"Circa-PHV","Post-PHV")))</f>
        <v/>
      </c>
      <c r="P209" s="21" t="str">
        <f aca="false">IF(OR(A209="",D209=""),"",_xlfn.MAXIFS($D$4:$D$503,$A$4:$A$503,A209,$D$4:$D$503,"&lt;="&amp;(D209-73)))</f>
        <v/>
      </c>
      <c r="Q209" s="19" t="str">
        <f aca="false">IF(OR(P209="",P209=0),"",SUMIFS($E$4:$E$503,$A$4:$A$503,A209,$D$4:$D$503,P209)/COUNTIFS($A$4:$A$503,A209,$D$4:$D$503,P209))</f>
        <v/>
      </c>
    </row>
    <row r="210" customFormat="false" ht="15" hidden="false" customHeight="false" outlineLevel="0" collapsed="false">
      <c r="A210" s="22"/>
      <c r="B210" s="23"/>
      <c r="C210" s="24"/>
      <c r="D210" s="24"/>
      <c r="E210" s="25"/>
      <c r="F210" s="25"/>
      <c r="G210" s="25"/>
      <c r="H210" s="25"/>
      <c r="I210" s="25"/>
      <c r="J210" s="17" t="str">
        <f aca="false">IF(OR(C210="",D210=""),"",(D210-C210)/365.25)</f>
        <v/>
      </c>
      <c r="K210" s="18" t="str">
        <f aca="false">IF(C210="","","T"&amp;ROUNDUP(MONTH(C210)/3,0))</f>
        <v/>
      </c>
      <c r="L210" s="19" t="str">
        <f aca="false">IF(OR(Q210="",E210=""),"",(E210-Q210)/((D210-P210)/365.25))</f>
        <v/>
      </c>
      <c r="M210" s="20" t="str">
        <f aca="false">IF(OR(J210="",E210="",B210=""),"",IF(UPPER(LEFT(B210,1))="F",-7.709133+0.0042232*J210*E210,-7.999994+0.0036124*J210*E210))</f>
        <v/>
      </c>
      <c r="N210" s="19" t="str">
        <f aca="false">IF(M210="","",J210-M210)</f>
        <v/>
      </c>
      <c r="O210" s="18" t="str">
        <f aca="false">IF(M210="","",IF(M210&lt;-1,"Pre-PHV",IF(M210&lt;1,"Circa-PHV","Post-PHV")))</f>
        <v/>
      </c>
      <c r="P210" s="21" t="str">
        <f aca="false">IF(OR(A210="",D210=""),"",_xlfn.MAXIFS($D$4:$D$503,$A$4:$A$503,A210,$D$4:$D$503,"&lt;="&amp;(D210-73)))</f>
        <v/>
      </c>
      <c r="Q210" s="19" t="str">
        <f aca="false">IF(OR(P210="",P210=0),"",SUMIFS($E$4:$E$503,$A$4:$A$503,A210,$D$4:$D$503,P210)/COUNTIFS($A$4:$A$503,A210,$D$4:$D$503,P210))</f>
        <v/>
      </c>
    </row>
    <row r="211" customFormat="false" ht="15" hidden="false" customHeight="false" outlineLevel="0" collapsed="false">
      <c r="A211" s="22"/>
      <c r="B211" s="23"/>
      <c r="C211" s="24"/>
      <c r="D211" s="24"/>
      <c r="E211" s="25"/>
      <c r="F211" s="25"/>
      <c r="G211" s="25"/>
      <c r="H211" s="25"/>
      <c r="I211" s="25"/>
      <c r="J211" s="17" t="str">
        <f aca="false">IF(OR(C211="",D211=""),"",(D211-C211)/365.25)</f>
        <v/>
      </c>
      <c r="K211" s="18" t="str">
        <f aca="false">IF(C211="","","T"&amp;ROUNDUP(MONTH(C211)/3,0))</f>
        <v/>
      </c>
      <c r="L211" s="19" t="str">
        <f aca="false">IF(OR(Q211="",E211=""),"",(E211-Q211)/((D211-P211)/365.25))</f>
        <v/>
      </c>
      <c r="M211" s="20" t="str">
        <f aca="false">IF(OR(J211="",E211="",B211=""),"",IF(UPPER(LEFT(B211,1))="F",-7.709133+0.0042232*J211*E211,-7.999994+0.0036124*J211*E211))</f>
        <v/>
      </c>
      <c r="N211" s="19" t="str">
        <f aca="false">IF(M211="","",J211-M211)</f>
        <v/>
      </c>
      <c r="O211" s="18" t="str">
        <f aca="false">IF(M211="","",IF(M211&lt;-1,"Pre-PHV",IF(M211&lt;1,"Circa-PHV","Post-PHV")))</f>
        <v/>
      </c>
      <c r="P211" s="21" t="str">
        <f aca="false">IF(OR(A211="",D211=""),"",_xlfn.MAXIFS($D$4:$D$503,$A$4:$A$503,A211,$D$4:$D$503,"&lt;="&amp;(D211-73)))</f>
        <v/>
      </c>
      <c r="Q211" s="19" t="str">
        <f aca="false">IF(OR(P211="",P211=0),"",SUMIFS($E$4:$E$503,$A$4:$A$503,A211,$D$4:$D$503,P211)/COUNTIFS($A$4:$A$503,A211,$D$4:$D$503,P211))</f>
        <v/>
      </c>
    </row>
    <row r="212" customFormat="false" ht="15" hidden="false" customHeight="false" outlineLevel="0" collapsed="false">
      <c r="A212" s="22"/>
      <c r="B212" s="23"/>
      <c r="C212" s="24"/>
      <c r="D212" s="24"/>
      <c r="E212" s="25"/>
      <c r="F212" s="25"/>
      <c r="G212" s="25"/>
      <c r="H212" s="25"/>
      <c r="I212" s="25"/>
      <c r="J212" s="17" t="str">
        <f aca="false">IF(OR(C212="",D212=""),"",(D212-C212)/365.25)</f>
        <v/>
      </c>
      <c r="K212" s="18" t="str">
        <f aca="false">IF(C212="","","T"&amp;ROUNDUP(MONTH(C212)/3,0))</f>
        <v/>
      </c>
      <c r="L212" s="19" t="str">
        <f aca="false">IF(OR(Q212="",E212=""),"",(E212-Q212)/((D212-P212)/365.25))</f>
        <v/>
      </c>
      <c r="M212" s="20" t="str">
        <f aca="false">IF(OR(J212="",E212="",B212=""),"",IF(UPPER(LEFT(B212,1))="F",-7.709133+0.0042232*J212*E212,-7.999994+0.0036124*J212*E212))</f>
        <v/>
      </c>
      <c r="N212" s="19" t="str">
        <f aca="false">IF(M212="","",J212-M212)</f>
        <v/>
      </c>
      <c r="O212" s="18" t="str">
        <f aca="false">IF(M212="","",IF(M212&lt;-1,"Pre-PHV",IF(M212&lt;1,"Circa-PHV","Post-PHV")))</f>
        <v/>
      </c>
      <c r="P212" s="21" t="str">
        <f aca="false">IF(OR(A212="",D212=""),"",_xlfn.MAXIFS($D$4:$D$503,$A$4:$A$503,A212,$D$4:$D$503,"&lt;="&amp;(D212-73)))</f>
        <v/>
      </c>
      <c r="Q212" s="19" t="str">
        <f aca="false">IF(OR(P212="",P212=0),"",SUMIFS($E$4:$E$503,$A$4:$A$503,A212,$D$4:$D$503,P212)/COUNTIFS($A$4:$A$503,A212,$D$4:$D$503,P212))</f>
        <v/>
      </c>
    </row>
    <row r="213" customFormat="false" ht="15" hidden="false" customHeight="false" outlineLevel="0" collapsed="false">
      <c r="A213" s="22"/>
      <c r="B213" s="23"/>
      <c r="C213" s="24"/>
      <c r="D213" s="24"/>
      <c r="E213" s="25"/>
      <c r="F213" s="25"/>
      <c r="G213" s="25"/>
      <c r="H213" s="25"/>
      <c r="I213" s="25"/>
      <c r="J213" s="17" t="str">
        <f aca="false">IF(OR(C213="",D213=""),"",(D213-C213)/365.25)</f>
        <v/>
      </c>
      <c r="K213" s="18" t="str">
        <f aca="false">IF(C213="","","T"&amp;ROUNDUP(MONTH(C213)/3,0))</f>
        <v/>
      </c>
      <c r="L213" s="19" t="str">
        <f aca="false">IF(OR(Q213="",E213=""),"",(E213-Q213)/((D213-P213)/365.25))</f>
        <v/>
      </c>
      <c r="M213" s="20" t="str">
        <f aca="false">IF(OR(J213="",E213="",B213=""),"",IF(UPPER(LEFT(B213,1))="F",-7.709133+0.0042232*J213*E213,-7.999994+0.0036124*J213*E213))</f>
        <v/>
      </c>
      <c r="N213" s="19" t="str">
        <f aca="false">IF(M213="","",J213-M213)</f>
        <v/>
      </c>
      <c r="O213" s="18" t="str">
        <f aca="false">IF(M213="","",IF(M213&lt;-1,"Pre-PHV",IF(M213&lt;1,"Circa-PHV","Post-PHV")))</f>
        <v/>
      </c>
      <c r="P213" s="21" t="str">
        <f aca="false">IF(OR(A213="",D213=""),"",_xlfn.MAXIFS($D$4:$D$503,$A$4:$A$503,A213,$D$4:$D$503,"&lt;="&amp;(D213-73)))</f>
        <v/>
      </c>
      <c r="Q213" s="19" t="str">
        <f aca="false">IF(OR(P213="",P213=0),"",SUMIFS($E$4:$E$503,$A$4:$A$503,A213,$D$4:$D$503,P213)/COUNTIFS($A$4:$A$503,A213,$D$4:$D$503,P213))</f>
        <v/>
      </c>
    </row>
    <row r="214" customFormat="false" ht="15" hidden="false" customHeight="false" outlineLevel="0" collapsed="false">
      <c r="A214" s="22"/>
      <c r="B214" s="23"/>
      <c r="C214" s="24"/>
      <c r="D214" s="24"/>
      <c r="E214" s="25"/>
      <c r="F214" s="25"/>
      <c r="G214" s="25"/>
      <c r="H214" s="25"/>
      <c r="I214" s="25"/>
      <c r="J214" s="17" t="str">
        <f aca="false">IF(OR(C214="",D214=""),"",(D214-C214)/365.25)</f>
        <v/>
      </c>
      <c r="K214" s="18" t="str">
        <f aca="false">IF(C214="","","T"&amp;ROUNDUP(MONTH(C214)/3,0))</f>
        <v/>
      </c>
      <c r="L214" s="19" t="str">
        <f aca="false">IF(OR(Q214="",E214=""),"",(E214-Q214)/((D214-P214)/365.25))</f>
        <v/>
      </c>
      <c r="M214" s="20" t="str">
        <f aca="false">IF(OR(J214="",E214="",B214=""),"",IF(UPPER(LEFT(B214,1))="F",-7.709133+0.0042232*J214*E214,-7.999994+0.0036124*J214*E214))</f>
        <v/>
      </c>
      <c r="N214" s="19" t="str">
        <f aca="false">IF(M214="","",J214-M214)</f>
        <v/>
      </c>
      <c r="O214" s="18" t="str">
        <f aca="false">IF(M214="","",IF(M214&lt;-1,"Pre-PHV",IF(M214&lt;1,"Circa-PHV","Post-PHV")))</f>
        <v/>
      </c>
      <c r="P214" s="21" t="str">
        <f aca="false">IF(OR(A214="",D214=""),"",_xlfn.MAXIFS($D$4:$D$503,$A$4:$A$503,A214,$D$4:$D$503,"&lt;="&amp;(D214-73)))</f>
        <v/>
      </c>
      <c r="Q214" s="19" t="str">
        <f aca="false">IF(OR(P214="",P214=0),"",SUMIFS($E$4:$E$503,$A$4:$A$503,A214,$D$4:$D$503,P214)/COUNTIFS($A$4:$A$503,A214,$D$4:$D$503,P214))</f>
        <v/>
      </c>
    </row>
    <row r="215" customFormat="false" ht="15" hidden="false" customHeight="false" outlineLevel="0" collapsed="false">
      <c r="A215" s="22"/>
      <c r="B215" s="23"/>
      <c r="C215" s="24"/>
      <c r="D215" s="24"/>
      <c r="E215" s="25"/>
      <c r="F215" s="25"/>
      <c r="G215" s="25"/>
      <c r="H215" s="25"/>
      <c r="I215" s="25"/>
      <c r="J215" s="17" t="str">
        <f aca="false">IF(OR(C215="",D215=""),"",(D215-C215)/365.25)</f>
        <v/>
      </c>
      <c r="K215" s="18" t="str">
        <f aca="false">IF(C215="","","T"&amp;ROUNDUP(MONTH(C215)/3,0))</f>
        <v/>
      </c>
      <c r="L215" s="19" t="str">
        <f aca="false">IF(OR(Q215="",E215=""),"",(E215-Q215)/((D215-P215)/365.25))</f>
        <v/>
      </c>
      <c r="M215" s="20" t="str">
        <f aca="false">IF(OR(J215="",E215="",B215=""),"",IF(UPPER(LEFT(B215,1))="F",-7.709133+0.0042232*J215*E215,-7.999994+0.0036124*J215*E215))</f>
        <v/>
      </c>
      <c r="N215" s="19" t="str">
        <f aca="false">IF(M215="","",J215-M215)</f>
        <v/>
      </c>
      <c r="O215" s="18" t="str">
        <f aca="false">IF(M215="","",IF(M215&lt;-1,"Pre-PHV",IF(M215&lt;1,"Circa-PHV","Post-PHV")))</f>
        <v/>
      </c>
      <c r="P215" s="21" t="str">
        <f aca="false">IF(OR(A215="",D215=""),"",_xlfn.MAXIFS($D$4:$D$503,$A$4:$A$503,A215,$D$4:$D$503,"&lt;="&amp;(D215-73)))</f>
        <v/>
      </c>
      <c r="Q215" s="19" t="str">
        <f aca="false">IF(OR(P215="",P215=0),"",SUMIFS($E$4:$E$503,$A$4:$A$503,A215,$D$4:$D$503,P215)/COUNTIFS($A$4:$A$503,A215,$D$4:$D$503,P215))</f>
        <v/>
      </c>
    </row>
    <row r="216" customFormat="false" ht="15" hidden="false" customHeight="false" outlineLevel="0" collapsed="false">
      <c r="A216" s="22"/>
      <c r="B216" s="23"/>
      <c r="C216" s="24"/>
      <c r="D216" s="24"/>
      <c r="E216" s="25"/>
      <c r="F216" s="25"/>
      <c r="G216" s="25"/>
      <c r="H216" s="25"/>
      <c r="I216" s="25"/>
      <c r="J216" s="17" t="str">
        <f aca="false">IF(OR(C216="",D216=""),"",(D216-C216)/365.25)</f>
        <v/>
      </c>
      <c r="K216" s="18" t="str">
        <f aca="false">IF(C216="","","T"&amp;ROUNDUP(MONTH(C216)/3,0))</f>
        <v/>
      </c>
      <c r="L216" s="19" t="str">
        <f aca="false">IF(OR(Q216="",E216=""),"",(E216-Q216)/((D216-P216)/365.25))</f>
        <v/>
      </c>
      <c r="M216" s="20" t="str">
        <f aca="false">IF(OR(J216="",E216="",B216=""),"",IF(UPPER(LEFT(B216,1))="F",-7.709133+0.0042232*J216*E216,-7.999994+0.0036124*J216*E216))</f>
        <v/>
      </c>
      <c r="N216" s="19" t="str">
        <f aca="false">IF(M216="","",J216-M216)</f>
        <v/>
      </c>
      <c r="O216" s="18" t="str">
        <f aca="false">IF(M216="","",IF(M216&lt;-1,"Pre-PHV",IF(M216&lt;1,"Circa-PHV","Post-PHV")))</f>
        <v/>
      </c>
      <c r="P216" s="21" t="str">
        <f aca="false">IF(OR(A216="",D216=""),"",_xlfn.MAXIFS($D$4:$D$503,$A$4:$A$503,A216,$D$4:$D$503,"&lt;="&amp;(D216-73)))</f>
        <v/>
      </c>
      <c r="Q216" s="19" t="str">
        <f aca="false">IF(OR(P216="",P216=0),"",SUMIFS($E$4:$E$503,$A$4:$A$503,A216,$D$4:$D$503,P216)/COUNTIFS($A$4:$A$503,A216,$D$4:$D$503,P216))</f>
        <v/>
      </c>
    </row>
    <row r="217" customFormat="false" ht="15" hidden="false" customHeight="false" outlineLevel="0" collapsed="false">
      <c r="A217" s="22"/>
      <c r="B217" s="23"/>
      <c r="C217" s="24"/>
      <c r="D217" s="24"/>
      <c r="E217" s="25"/>
      <c r="F217" s="25"/>
      <c r="G217" s="25"/>
      <c r="H217" s="25"/>
      <c r="I217" s="25"/>
      <c r="J217" s="17" t="str">
        <f aca="false">IF(OR(C217="",D217=""),"",(D217-C217)/365.25)</f>
        <v/>
      </c>
      <c r="K217" s="18" t="str">
        <f aca="false">IF(C217="","","T"&amp;ROUNDUP(MONTH(C217)/3,0))</f>
        <v/>
      </c>
      <c r="L217" s="19" t="str">
        <f aca="false">IF(OR(Q217="",E217=""),"",(E217-Q217)/((D217-P217)/365.25))</f>
        <v/>
      </c>
      <c r="M217" s="20" t="str">
        <f aca="false">IF(OR(J217="",E217="",B217=""),"",IF(UPPER(LEFT(B217,1))="F",-7.709133+0.0042232*J217*E217,-7.999994+0.0036124*J217*E217))</f>
        <v/>
      </c>
      <c r="N217" s="19" t="str">
        <f aca="false">IF(M217="","",J217-M217)</f>
        <v/>
      </c>
      <c r="O217" s="18" t="str">
        <f aca="false">IF(M217="","",IF(M217&lt;-1,"Pre-PHV",IF(M217&lt;1,"Circa-PHV","Post-PHV")))</f>
        <v/>
      </c>
      <c r="P217" s="21" t="str">
        <f aca="false">IF(OR(A217="",D217=""),"",_xlfn.MAXIFS($D$4:$D$503,$A$4:$A$503,A217,$D$4:$D$503,"&lt;="&amp;(D217-73)))</f>
        <v/>
      </c>
      <c r="Q217" s="19" t="str">
        <f aca="false">IF(OR(P217="",P217=0),"",SUMIFS($E$4:$E$503,$A$4:$A$503,A217,$D$4:$D$503,P217)/COUNTIFS($A$4:$A$503,A217,$D$4:$D$503,P217))</f>
        <v/>
      </c>
    </row>
    <row r="218" customFormat="false" ht="15" hidden="false" customHeight="false" outlineLevel="0" collapsed="false">
      <c r="A218" s="22"/>
      <c r="B218" s="23"/>
      <c r="C218" s="24"/>
      <c r="D218" s="24"/>
      <c r="E218" s="25"/>
      <c r="F218" s="25"/>
      <c r="G218" s="25"/>
      <c r="H218" s="25"/>
      <c r="I218" s="25"/>
      <c r="J218" s="17" t="str">
        <f aca="false">IF(OR(C218="",D218=""),"",(D218-C218)/365.25)</f>
        <v/>
      </c>
      <c r="K218" s="18" t="str">
        <f aca="false">IF(C218="","","T"&amp;ROUNDUP(MONTH(C218)/3,0))</f>
        <v/>
      </c>
      <c r="L218" s="19" t="str">
        <f aca="false">IF(OR(Q218="",E218=""),"",(E218-Q218)/((D218-P218)/365.25))</f>
        <v/>
      </c>
      <c r="M218" s="20" t="str">
        <f aca="false">IF(OR(J218="",E218="",B218=""),"",IF(UPPER(LEFT(B218,1))="F",-7.709133+0.0042232*J218*E218,-7.999994+0.0036124*J218*E218))</f>
        <v/>
      </c>
      <c r="N218" s="19" t="str">
        <f aca="false">IF(M218="","",J218-M218)</f>
        <v/>
      </c>
      <c r="O218" s="18" t="str">
        <f aca="false">IF(M218="","",IF(M218&lt;-1,"Pre-PHV",IF(M218&lt;1,"Circa-PHV","Post-PHV")))</f>
        <v/>
      </c>
      <c r="P218" s="21" t="str">
        <f aca="false">IF(OR(A218="",D218=""),"",_xlfn.MAXIFS($D$4:$D$503,$A$4:$A$503,A218,$D$4:$D$503,"&lt;="&amp;(D218-73)))</f>
        <v/>
      </c>
      <c r="Q218" s="19" t="str">
        <f aca="false">IF(OR(P218="",P218=0),"",SUMIFS($E$4:$E$503,$A$4:$A$503,A218,$D$4:$D$503,P218)/COUNTIFS($A$4:$A$503,A218,$D$4:$D$503,P218))</f>
        <v/>
      </c>
    </row>
    <row r="219" customFormat="false" ht="15" hidden="false" customHeight="false" outlineLevel="0" collapsed="false">
      <c r="A219" s="22"/>
      <c r="B219" s="23"/>
      <c r="C219" s="24"/>
      <c r="D219" s="24"/>
      <c r="E219" s="25"/>
      <c r="F219" s="25"/>
      <c r="G219" s="25"/>
      <c r="H219" s="25"/>
      <c r="I219" s="25"/>
      <c r="J219" s="17" t="str">
        <f aca="false">IF(OR(C219="",D219=""),"",(D219-C219)/365.25)</f>
        <v/>
      </c>
      <c r="K219" s="18" t="str">
        <f aca="false">IF(C219="","","T"&amp;ROUNDUP(MONTH(C219)/3,0))</f>
        <v/>
      </c>
      <c r="L219" s="19" t="str">
        <f aca="false">IF(OR(Q219="",E219=""),"",(E219-Q219)/((D219-P219)/365.25))</f>
        <v/>
      </c>
      <c r="M219" s="20" t="str">
        <f aca="false">IF(OR(J219="",E219="",B219=""),"",IF(UPPER(LEFT(B219,1))="F",-7.709133+0.0042232*J219*E219,-7.999994+0.0036124*J219*E219))</f>
        <v/>
      </c>
      <c r="N219" s="19" t="str">
        <f aca="false">IF(M219="","",J219-M219)</f>
        <v/>
      </c>
      <c r="O219" s="18" t="str">
        <f aca="false">IF(M219="","",IF(M219&lt;-1,"Pre-PHV",IF(M219&lt;1,"Circa-PHV","Post-PHV")))</f>
        <v/>
      </c>
      <c r="P219" s="21" t="str">
        <f aca="false">IF(OR(A219="",D219=""),"",_xlfn.MAXIFS($D$4:$D$503,$A$4:$A$503,A219,$D$4:$D$503,"&lt;="&amp;(D219-73)))</f>
        <v/>
      </c>
      <c r="Q219" s="19" t="str">
        <f aca="false">IF(OR(P219="",P219=0),"",SUMIFS($E$4:$E$503,$A$4:$A$503,A219,$D$4:$D$503,P219)/COUNTIFS($A$4:$A$503,A219,$D$4:$D$503,P219))</f>
        <v/>
      </c>
    </row>
    <row r="220" customFormat="false" ht="15" hidden="false" customHeight="false" outlineLevel="0" collapsed="false">
      <c r="A220" s="22"/>
      <c r="B220" s="23"/>
      <c r="C220" s="24"/>
      <c r="D220" s="24"/>
      <c r="E220" s="25"/>
      <c r="F220" s="25"/>
      <c r="G220" s="25"/>
      <c r="H220" s="25"/>
      <c r="I220" s="25"/>
      <c r="J220" s="17" t="str">
        <f aca="false">IF(OR(C220="",D220=""),"",(D220-C220)/365.25)</f>
        <v/>
      </c>
      <c r="K220" s="18" t="str">
        <f aca="false">IF(C220="","","T"&amp;ROUNDUP(MONTH(C220)/3,0))</f>
        <v/>
      </c>
      <c r="L220" s="19" t="str">
        <f aca="false">IF(OR(Q220="",E220=""),"",(E220-Q220)/((D220-P220)/365.25))</f>
        <v/>
      </c>
      <c r="M220" s="20" t="str">
        <f aca="false">IF(OR(J220="",E220="",B220=""),"",IF(UPPER(LEFT(B220,1))="F",-7.709133+0.0042232*J220*E220,-7.999994+0.0036124*J220*E220))</f>
        <v/>
      </c>
      <c r="N220" s="19" t="str">
        <f aca="false">IF(M220="","",J220-M220)</f>
        <v/>
      </c>
      <c r="O220" s="18" t="str">
        <f aca="false">IF(M220="","",IF(M220&lt;-1,"Pre-PHV",IF(M220&lt;1,"Circa-PHV","Post-PHV")))</f>
        <v/>
      </c>
      <c r="P220" s="21" t="str">
        <f aca="false">IF(OR(A220="",D220=""),"",_xlfn.MAXIFS($D$4:$D$503,$A$4:$A$503,A220,$D$4:$D$503,"&lt;="&amp;(D220-73)))</f>
        <v/>
      </c>
      <c r="Q220" s="19" t="str">
        <f aca="false">IF(OR(P220="",P220=0),"",SUMIFS($E$4:$E$503,$A$4:$A$503,A220,$D$4:$D$503,P220)/COUNTIFS($A$4:$A$503,A220,$D$4:$D$503,P220))</f>
        <v/>
      </c>
    </row>
    <row r="221" customFormat="false" ht="15" hidden="false" customHeight="false" outlineLevel="0" collapsed="false">
      <c r="A221" s="22"/>
      <c r="B221" s="23"/>
      <c r="C221" s="24"/>
      <c r="D221" s="24"/>
      <c r="E221" s="25"/>
      <c r="F221" s="25"/>
      <c r="G221" s="25"/>
      <c r="H221" s="25"/>
      <c r="I221" s="25"/>
      <c r="J221" s="17" t="str">
        <f aca="false">IF(OR(C221="",D221=""),"",(D221-C221)/365.25)</f>
        <v/>
      </c>
      <c r="K221" s="18" t="str">
        <f aca="false">IF(C221="","","T"&amp;ROUNDUP(MONTH(C221)/3,0))</f>
        <v/>
      </c>
      <c r="L221" s="19" t="str">
        <f aca="false">IF(OR(Q221="",E221=""),"",(E221-Q221)/((D221-P221)/365.25))</f>
        <v/>
      </c>
      <c r="M221" s="20" t="str">
        <f aca="false">IF(OR(J221="",E221="",B221=""),"",IF(UPPER(LEFT(B221,1))="F",-7.709133+0.0042232*J221*E221,-7.999994+0.0036124*J221*E221))</f>
        <v/>
      </c>
      <c r="N221" s="19" t="str">
        <f aca="false">IF(M221="","",J221-M221)</f>
        <v/>
      </c>
      <c r="O221" s="18" t="str">
        <f aca="false">IF(M221="","",IF(M221&lt;-1,"Pre-PHV",IF(M221&lt;1,"Circa-PHV","Post-PHV")))</f>
        <v/>
      </c>
      <c r="P221" s="21" t="str">
        <f aca="false">IF(OR(A221="",D221=""),"",_xlfn.MAXIFS($D$4:$D$503,$A$4:$A$503,A221,$D$4:$D$503,"&lt;="&amp;(D221-73)))</f>
        <v/>
      </c>
      <c r="Q221" s="19" t="str">
        <f aca="false">IF(OR(P221="",P221=0),"",SUMIFS($E$4:$E$503,$A$4:$A$503,A221,$D$4:$D$503,P221)/COUNTIFS($A$4:$A$503,A221,$D$4:$D$503,P221))</f>
        <v/>
      </c>
    </row>
    <row r="222" customFormat="false" ht="15" hidden="false" customHeight="false" outlineLevel="0" collapsed="false">
      <c r="A222" s="22"/>
      <c r="B222" s="23"/>
      <c r="C222" s="24"/>
      <c r="D222" s="24"/>
      <c r="E222" s="25"/>
      <c r="F222" s="25"/>
      <c r="G222" s="25"/>
      <c r="H222" s="25"/>
      <c r="I222" s="25"/>
      <c r="J222" s="17" t="str">
        <f aca="false">IF(OR(C222="",D222=""),"",(D222-C222)/365.25)</f>
        <v/>
      </c>
      <c r="K222" s="18" t="str">
        <f aca="false">IF(C222="","","T"&amp;ROUNDUP(MONTH(C222)/3,0))</f>
        <v/>
      </c>
      <c r="L222" s="19" t="str">
        <f aca="false">IF(OR(Q222="",E222=""),"",(E222-Q222)/((D222-P222)/365.25))</f>
        <v/>
      </c>
      <c r="M222" s="20" t="str">
        <f aca="false">IF(OR(J222="",E222="",B222=""),"",IF(UPPER(LEFT(B222,1))="F",-7.709133+0.0042232*J222*E222,-7.999994+0.0036124*J222*E222))</f>
        <v/>
      </c>
      <c r="N222" s="19" t="str">
        <f aca="false">IF(M222="","",J222-M222)</f>
        <v/>
      </c>
      <c r="O222" s="18" t="str">
        <f aca="false">IF(M222="","",IF(M222&lt;-1,"Pre-PHV",IF(M222&lt;1,"Circa-PHV","Post-PHV")))</f>
        <v/>
      </c>
      <c r="P222" s="21" t="str">
        <f aca="false">IF(OR(A222="",D222=""),"",_xlfn.MAXIFS($D$4:$D$503,$A$4:$A$503,A222,$D$4:$D$503,"&lt;="&amp;(D222-73)))</f>
        <v/>
      </c>
      <c r="Q222" s="19" t="str">
        <f aca="false">IF(OR(P222="",P222=0),"",SUMIFS($E$4:$E$503,$A$4:$A$503,A222,$D$4:$D$503,P222)/COUNTIFS($A$4:$A$503,A222,$D$4:$D$503,P222))</f>
        <v/>
      </c>
    </row>
    <row r="223" customFormat="false" ht="15" hidden="false" customHeight="false" outlineLevel="0" collapsed="false">
      <c r="A223" s="22"/>
      <c r="B223" s="23"/>
      <c r="C223" s="24"/>
      <c r="D223" s="24"/>
      <c r="E223" s="25"/>
      <c r="F223" s="25"/>
      <c r="G223" s="25"/>
      <c r="H223" s="25"/>
      <c r="I223" s="25"/>
      <c r="J223" s="17" t="str">
        <f aca="false">IF(OR(C223="",D223=""),"",(D223-C223)/365.25)</f>
        <v/>
      </c>
      <c r="K223" s="18" t="str">
        <f aca="false">IF(C223="","","T"&amp;ROUNDUP(MONTH(C223)/3,0))</f>
        <v/>
      </c>
      <c r="L223" s="19" t="str">
        <f aca="false">IF(OR(Q223="",E223=""),"",(E223-Q223)/((D223-P223)/365.25))</f>
        <v/>
      </c>
      <c r="M223" s="20" t="str">
        <f aca="false">IF(OR(J223="",E223="",B223=""),"",IF(UPPER(LEFT(B223,1))="F",-7.709133+0.0042232*J223*E223,-7.999994+0.0036124*J223*E223))</f>
        <v/>
      </c>
      <c r="N223" s="19" t="str">
        <f aca="false">IF(M223="","",J223-M223)</f>
        <v/>
      </c>
      <c r="O223" s="18" t="str">
        <f aca="false">IF(M223="","",IF(M223&lt;-1,"Pre-PHV",IF(M223&lt;1,"Circa-PHV","Post-PHV")))</f>
        <v/>
      </c>
      <c r="P223" s="21" t="str">
        <f aca="false">IF(OR(A223="",D223=""),"",_xlfn.MAXIFS($D$4:$D$503,$A$4:$A$503,A223,$D$4:$D$503,"&lt;="&amp;(D223-73)))</f>
        <v/>
      </c>
      <c r="Q223" s="19" t="str">
        <f aca="false">IF(OR(P223="",P223=0),"",SUMIFS($E$4:$E$503,$A$4:$A$503,A223,$D$4:$D$503,P223)/COUNTIFS($A$4:$A$503,A223,$D$4:$D$503,P223))</f>
        <v/>
      </c>
    </row>
    <row r="224" customFormat="false" ht="15" hidden="false" customHeight="false" outlineLevel="0" collapsed="false">
      <c r="A224" s="22"/>
      <c r="B224" s="23"/>
      <c r="C224" s="24"/>
      <c r="D224" s="24"/>
      <c r="E224" s="25"/>
      <c r="F224" s="25"/>
      <c r="G224" s="25"/>
      <c r="H224" s="25"/>
      <c r="I224" s="25"/>
      <c r="J224" s="17" t="str">
        <f aca="false">IF(OR(C224="",D224=""),"",(D224-C224)/365.25)</f>
        <v/>
      </c>
      <c r="K224" s="18" t="str">
        <f aca="false">IF(C224="","","T"&amp;ROUNDUP(MONTH(C224)/3,0))</f>
        <v/>
      </c>
      <c r="L224" s="19" t="str">
        <f aca="false">IF(OR(Q224="",E224=""),"",(E224-Q224)/((D224-P224)/365.25))</f>
        <v/>
      </c>
      <c r="M224" s="20" t="str">
        <f aca="false">IF(OR(J224="",E224="",B224=""),"",IF(UPPER(LEFT(B224,1))="F",-7.709133+0.0042232*J224*E224,-7.999994+0.0036124*J224*E224))</f>
        <v/>
      </c>
      <c r="N224" s="19" t="str">
        <f aca="false">IF(M224="","",J224-M224)</f>
        <v/>
      </c>
      <c r="O224" s="18" t="str">
        <f aca="false">IF(M224="","",IF(M224&lt;-1,"Pre-PHV",IF(M224&lt;1,"Circa-PHV","Post-PHV")))</f>
        <v/>
      </c>
      <c r="P224" s="21" t="str">
        <f aca="false">IF(OR(A224="",D224=""),"",_xlfn.MAXIFS($D$4:$D$503,$A$4:$A$503,A224,$D$4:$D$503,"&lt;="&amp;(D224-73)))</f>
        <v/>
      </c>
      <c r="Q224" s="19" t="str">
        <f aca="false">IF(OR(P224="",P224=0),"",SUMIFS($E$4:$E$503,$A$4:$A$503,A224,$D$4:$D$503,P224)/COUNTIFS($A$4:$A$503,A224,$D$4:$D$503,P224))</f>
        <v/>
      </c>
    </row>
    <row r="225" customFormat="false" ht="15" hidden="false" customHeight="false" outlineLevel="0" collapsed="false">
      <c r="A225" s="22"/>
      <c r="B225" s="23"/>
      <c r="C225" s="24"/>
      <c r="D225" s="24"/>
      <c r="E225" s="25"/>
      <c r="F225" s="25"/>
      <c r="G225" s="25"/>
      <c r="H225" s="25"/>
      <c r="I225" s="25"/>
      <c r="J225" s="17" t="str">
        <f aca="false">IF(OR(C225="",D225=""),"",(D225-C225)/365.25)</f>
        <v/>
      </c>
      <c r="K225" s="18" t="str">
        <f aca="false">IF(C225="","","T"&amp;ROUNDUP(MONTH(C225)/3,0))</f>
        <v/>
      </c>
      <c r="L225" s="19" t="str">
        <f aca="false">IF(OR(Q225="",E225=""),"",(E225-Q225)/((D225-P225)/365.25))</f>
        <v/>
      </c>
      <c r="M225" s="20" t="str">
        <f aca="false">IF(OR(J225="",E225="",B225=""),"",IF(UPPER(LEFT(B225,1))="F",-7.709133+0.0042232*J225*E225,-7.999994+0.0036124*J225*E225))</f>
        <v/>
      </c>
      <c r="N225" s="19" t="str">
        <f aca="false">IF(M225="","",J225-M225)</f>
        <v/>
      </c>
      <c r="O225" s="18" t="str">
        <f aca="false">IF(M225="","",IF(M225&lt;-1,"Pre-PHV",IF(M225&lt;1,"Circa-PHV","Post-PHV")))</f>
        <v/>
      </c>
      <c r="P225" s="21" t="str">
        <f aca="false">IF(OR(A225="",D225=""),"",_xlfn.MAXIFS($D$4:$D$503,$A$4:$A$503,A225,$D$4:$D$503,"&lt;="&amp;(D225-73)))</f>
        <v/>
      </c>
      <c r="Q225" s="19" t="str">
        <f aca="false">IF(OR(P225="",P225=0),"",SUMIFS($E$4:$E$503,$A$4:$A$503,A225,$D$4:$D$503,P225)/COUNTIFS($A$4:$A$503,A225,$D$4:$D$503,P225))</f>
        <v/>
      </c>
    </row>
    <row r="226" customFormat="false" ht="15" hidden="false" customHeight="false" outlineLevel="0" collapsed="false">
      <c r="A226" s="22"/>
      <c r="B226" s="23"/>
      <c r="C226" s="24"/>
      <c r="D226" s="24"/>
      <c r="E226" s="25"/>
      <c r="F226" s="25"/>
      <c r="G226" s="25"/>
      <c r="H226" s="25"/>
      <c r="I226" s="25"/>
      <c r="J226" s="17" t="str">
        <f aca="false">IF(OR(C226="",D226=""),"",(D226-C226)/365.25)</f>
        <v/>
      </c>
      <c r="K226" s="18" t="str">
        <f aca="false">IF(C226="","","T"&amp;ROUNDUP(MONTH(C226)/3,0))</f>
        <v/>
      </c>
      <c r="L226" s="19" t="str">
        <f aca="false">IF(OR(Q226="",E226=""),"",(E226-Q226)/((D226-P226)/365.25))</f>
        <v/>
      </c>
      <c r="M226" s="20" t="str">
        <f aca="false">IF(OR(J226="",E226="",B226=""),"",IF(UPPER(LEFT(B226,1))="F",-7.709133+0.0042232*J226*E226,-7.999994+0.0036124*J226*E226))</f>
        <v/>
      </c>
      <c r="N226" s="19" t="str">
        <f aca="false">IF(M226="","",J226-M226)</f>
        <v/>
      </c>
      <c r="O226" s="18" t="str">
        <f aca="false">IF(M226="","",IF(M226&lt;-1,"Pre-PHV",IF(M226&lt;1,"Circa-PHV","Post-PHV")))</f>
        <v/>
      </c>
      <c r="P226" s="21" t="str">
        <f aca="false">IF(OR(A226="",D226=""),"",_xlfn.MAXIFS($D$4:$D$503,$A$4:$A$503,A226,$D$4:$D$503,"&lt;="&amp;(D226-73)))</f>
        <v/>
      </c>
      <c r="Q226" s="19" t="str">
        <f aca="false">IF(OR(P226="",P226=0),"",SUMIFS($E$4:$E$503,$A$4:$A$503,A226,$D$4:$D$503,P226)/COUNTIFS($A$4:$A$503,A226,$D$4:$D$503,P226))</f>
        <v/>
      </c>
    </row>
    <row r="227" customFormat="false" ht="15" hidden="false" customHeight="false" outlineLevel="0" collapsed="false">
      <c r="A227" s="22"/>
      <c r="B227" s="23"/>
      <c r="C227" s="24"/>
      <c r="D227" s="24"/>
      <c r="E227" s="25"/>
      <c r="F227" s="25"/>
      <c r="G227" s="25"/>
      <c r="H227" s="25"/>
      <c r="I227" s="25"/>
      <c r="J227" s="17" t="str">
        <f aca="false">IF(OR(C227="",D227=""),"",(D227-C227)/365.25)</f>
        <v/>
      </c>
      <c r="K227" s="18" t="str">
        <f aca="false">IF(C227="","","T"&amp;ROUNDUP(MONTH(C227)/3,0))</f>
        <v/>
      </c>
      <c r="L227" s="19" t="str">
        <f aca="false">IF(OR(Q227="",E227=""),"",(E227-Q227)/((D227-P227)/365.25))</f>
        <v/>
      </c>
      <c r="M227" s="20" t="str">
        <f aca="false">IF(OR(J227="",E227="",B227=""),"",IF(UPPER(LEFT(B227,1))="F",-7.709133+0.0042232*J227*E227,-7.999994+0.0036124*J227*E227))</f>
        <v/>
      </c>
      <c r="N227" s="19" t="str">
        <f aca="false">IF(M227="","",J227-M227)</f>
        <v/>
      </c>
      <c r="O227" s="18" t="str">
        <f aca="false">IF(M227="","",IF(M227&lt;-1,"Pre-PHV",IF(M227&lt;1,"Circa-PHV","Post-PHV")))</f>
        <v/>
      </c>
      <c r="P227" s="21" t="str">
        <f aca="false">IF(OR(A227="",D227=""),"",_xlfn.MAXIFS($D$4:$D$503,$A$4:$A$503,A227,$D$4:$D$503,"&lt;="&amp;(D227-73)))</f>
        <v/>
      </c>
      <c r="Q227" s="19" t="str">
        <f aca="false">IF(OR(P227="",P227=0),"",SUMIFS($E$4:$E$503,$A$4:$A$503,A227,$D$4:$D$503,P227)/COUNTIFS($A$4:$A$503,A227,$D$4:$D$503,P227))</f>
        <v/>
      </c>
    </row>
    <row r="228" customFormat="false" ht="15" hidden="false" customHeight="false" outlineLevel="0" collapsed="false">
      <c r="A228" s="22"/>
      <c r="B228" s="23"/>
      <c r="C228" s="24"/>
      <c r="D228" s="24"/>
      <c r="E228" s="25"/>
      <c r="F228" s="25"/>
      <c r="G228" s="25"/>
      <c r="H228" s="25"/>
      <c r="I228" s="25"/>
      <c r="J228" s="17" t="str">
        <f aca="false">IF(OR(C228="",D228=""),"",(D228-C228)/365.25)</f>
        <v/>
      </c>
      <c r="K228" s="18" t="str">
        <f aca="false">IF(C228="","","T"&amp;ROUNDUP(MONTH(C228)/3,0))</f>
        <v/>
      </c>
      <c r="L228" s="19" t="str">
        <f aca="false">IF(OR(Q228="",E228=""),"",(E228-Q228)/((D228-P228)/365.25))</f>
        <v/>
      </c>
      <c r="M228" s="20" t="str">
        <f aca="false">IF(OR(J228="",E228="",B228=""),"",IF(UPPER(LEFT(B228,1))="F",-7.709133+0.0042232*J228*E228,-7.999994+0.0036124*J228*E228))</f>
        <v/>
      </c>
      <c r="N228" s="19" t="str">
        <f aca="false">IF(M228="","",J228-M228)</f>
        <v/>
      </c>
      <c r="O228" s="18" t="str">
        <f aca="false">IF(M228="","",IF(M228&lt;-1,"Pre-PHV",IF(M228&lt;1,"Circa-PHV","Post-PHV")))</f>
        <v/>
      </c>
      <c r="P228" s="21" t="str">
        <f aca="false">IF(OR(A228="",D228=""),"",_xlfn.MAXIFS($D$4:$D$503,$A$4:$A$503,A228,$D$4:$D$503,"&lt;="&amp;(D228-73)))</f>
        <v/>
      </c>
      <c r="Q228" s="19" t="str">
        <f aca="false">IF(OR(P228="",P228=0),"",SUMIFS($E$4:$E$503,$A$4:$A$503,A228,$D$4:$D$503,P228)/COUNTIFS($A$4:$A$503,A228,$D$4:$D$503,P228))</f>
        <v/>
      </c>
    </row>
    <row r="229" customFormat="false" ht="15" hidden="false" customHeight="false" outlineLevel="0" collapsed="false">
      <c r="A229" s="22"/>
      <c r="B229" s="23"/>
      <c r="C229" s="24"/>
      <c r="D229" s="24"/>
      <c r="E229" s="25"/>
      <c r="F229" s="25"/>
      <c r="G229" s="25"/>
      <c r="H229" s="25"/>
      <c r="I229" s="25"/>
      <c r="J229" s="17" t="str">
        <f aca="false">IF(OR(C229="",D229=""),"",(D229-C229)/365.25)</f>
        <v/>
      </c>
      <c r="K229" s="18" t="str">
        <f aca="false">IF(C229="","","T"&amp;ROUNDUP(MONTH(C229)/3,0))</f>
        <v/>
      </c>
      <c r="L229" s="19" t="str">
        <f aca="false">IF(OR(Q229="",E229=""),"",(E229-Q229)/((D229-P229)/365.25))</f>
        <v/>
      </c>
      <c r="M229" s="20" t="str">
        <f aca="false">IF(OR(J229="",E229="",B229=""),"",IF(UPPER(LEFT(B229,1))="F",-7.709133+0.0042232*J229*E229,-7.999994+0.0036124*J229*E229))</f>
        <v/>
      </c>
      <c r="N229" s="19" t="str">
        <f aca="false">IF(M229="","",J229-M229)</f>
        <v/>
      </c>
      <c r="O229" s="18" t="str">
        <f aca="false">IF(M229="","",IF(M229&lt;-1,"Pre-PHV",IF(M229&lt;1,"Circa-PHV","Post-PHV")))</f>
        <v/>
      </c>
      <c r="P229" s="21" t="str">
        <f aca="false">IF(OR(A229="",D229=""),"",_xlfn.MAXIFS($D$4:$D$503,$A$4:$A$503,A229,$D$4:$D$503,"&lt;="&amp;(D229-73)))</f>
        <v/>
      </c>
      <c r="Q229" s="19" t="str">
        <f aca="false">IF(OR(P229="",P229=0),"",SUMIFS($E$4:$E$503,$A$4:$A$503,A229,$D$4:$D$503,P229)/COUNTIFS($A$4:$A$503,A229,$D$4:$D$503,P229))</f>
        <v/>
      </c>
    </row>
    <row r="230" customFormat="false" ht="15" hidden="false" customHeight="false" outlineLevel="0" collapsed="false">
      <c r="A230" s="22"/>
      <c r="B230" s="23"/>
      <c r="C230" s="24"/>
      <c r="D230" s="24"/>
      <c r="E230" s="25"/>
      <c r="F230" s="25"/>
      <c r="G230" s="25"/>
      <c r="H230" s="25"/>
      <c r="I230" s="25"/>
      <c r="J230" s="17" t="str">
        <f aca="false">IF(OR(C230="",D230=""),"",(D230-C230)/365.25)</f>
        <v/>
      </c>
      <c r="K230" s="18" t="str">
        <f aca="false">IF(C230="","","T"&amp;ROUNDUP(MONTH(C230)/3,0))</f>
        <v/>
      </c>
      <c r="L230" s="19" t="str">
        <f aca="false">IF(OR(Q230="",E230=""),"",(E230-Q230)/((D230-P230)/365.25))</f>
        <v/>
      </c>
      <c r="M230" s="20" t="str">
        <f aca="false">IF(OR(J230="",E230="",B230=""),"",IF(UPPER(LEFT(B230,1))="F",-7.709133+0.0042232*J230*E230,-7.999994+0.0036124*J230*E230))</f>
        <v/>
      </c>
      <c r="N230" s="19" t="str">
        <f aca="false">IF(M230="","",J230-M230)</f>
        <v/>
      </c>
      <c r="O230" s="18" t="str">
        <f aca="false">IF(M230="","",IF(M230&lt;-1,"Pre-PHV",IF(M230&lt;1,"Circa-PHV","Post-PHV")))</f>
        <v/>
      </c>
      <c r="P230" s="21" t="str">
        <f aca="false">IF(OR(A230="",D230=""),"",_xlfn.MAXIFS($D$4:$D$503,$A$4:$A$503,A230,$D$4:$D$503,"&lt;="&amp;(D230-73)))</f>
        <v/>
      </c>
      <c r="Q230" s="19" t="str">
        <f aca="false">IF(OR(P230="",P230=0),"",SUMIFS($E$4:$E$503,$A$4:$A$503,A230,$D$4:$D$503,P230)/COUNTIFS($A$4:$A$503,A230,$D$4:$D$503,P230))</f>
        <v/>
      </c>
    </row>
    <row r="231" customFormat="false" ht="15" hidden="false" customHeight="false" outlineLevel="0" collapsed="false">
      <c r="A231" s="22"/>
      <c r="B231" s="23"/>
      <c r="C231" s="24"/>
      <c r="D231" s="24"/>
      <c r="E231" s="25"/>
      <c r="F231" s="25"/>
      <c r="G231" s="25"/>
      <c r="H231" s="25"/>
      <c r="I231" s="25"/>
      <c r="J231" s="17" t="str">
        <f aca="false">IF(OR(C231="",D231=""),"",(D231-C231)/365.25)</f>
        <v/>
      </c>
      <c r="K231" s="18" t="str">
        <f aca="false">IF(C231="","","T"&amp;ROUNDUP(MONTH(C231)/3,0))</f>
        <v/>
      </c>
      <c r="L231" s="19" t="str">
        <f aca="false">IF(OR(Q231="",E231=""),"",(E231-Q231)/((D231-P231)/365.25))</f>
        <v/>
      </c>
      <c r="M231" s="20" t="str">
        <f aca="false">IF(OR(J231="",E231="",B231=""),"",IF(UPPER(LEFT(B231,1))="F",-7.709133+0.0042232*J231*E231,-7.999994+0.0036124*J231*E231))</f>
        <v/>
      </c>
      <c r="N231" s="19" t="str">
        <f aca="false">IF(M231="","",J231-M231)</f>
        <v/>
      </c>
      <c r="O231" s="18" t="str">
        <f aca="false">IF(M231="","",IF(M231&lt;-1,"Pre-PHV",IF(M231&lt;1,"Circa-PHV","Post-PHV")))</f>
        <v/>
      </c>
      <c r="P231" s="21" t="str">
        <f aca="false">IF(OR(A231="",D231=""),"",_xlfn.MAXIFS($D$4:$D$503,$A$4:$A$503,A231,$D$4:$D$503,"&lt;="&amp;(D231-73)))</f>
        <v/>
      </c>
      <c r="Q231" s="19" t="str">
        <f aca="false">IF(OR(P231="",P231=0),"",SUMIFS($E$4:$E$503,$A$4:$A$503,A231,$D$4:$D$503,P231)/COUNTIFS($A$4:$A$503,A231,$D$4:$D$503,P231))</f>
        <v/>
      </c>
    </row>
    <row r="232" customFormat="false" ht="15" hidden="false" customHeight="false" outlineLevel="0" collapsed="false">
      <c r="A232" s="22"/>
      <c r="B232" s="23"/>
      <c r="C232" s="24"/>
      <c r="D232" s="24"/>
      <c r="E232" s="25"/>
      <c r="F232" s="25"/>
      <c r="G232" s="25"/>
      <c r="H232" s="25"/>
      <c r="I232" s="25"/>
      <c r="J232" s="17" t="str">
        <f aca="false">IF(OR(C232="",D232=""),"",(D232-C232)/365.25)</f>
        <v/>
      </c>
      <c r="K232" s="18" t="str">
        <f aca="false">IF(C232="","","T"&amp;ROUNDUP(MONTH(C232)/3,0))</f>
        <v/>
      </c>
      <c r="L232" s="19" t="str">
        <f aca="false">IF(OR(Q232="",E232=""),"",(E232-Q232)/((D232-P232)/365.25))</f>
        <v/>
      </c>
      <c r="M232" s="20" t="str">
        <f aca="false">IF(OR(J232="",E232="",B232=""),"",IF(UPPER(LEFT(B232,1))="F",-7.709133+0.0042232*J232*E232,-7.999994+0.0036124*J232*E232))</f>
        <v/>
      </c>
      <c r="N232" s="19" t="str">
        <f aca="false">IF(M232="","",J232-M232)</f>
        <v/>
      </c>
      <c r="O232" s="18" t="str">
        <f aca="false">IF(M232="","",IF(M232&lt;-1,"Pre-PHV",IF(M232&lt;1,"Circa-PHV","Post-PHV")))</f>
        <v/>
      </c>
      <c r="P232" s="21" t="str">
        <f aca="false">IF(OR(A232="",D232=""),"",_xlfn.MAXIFS($D$4:$D$503,$A$4:$A$503,A232,$D$4:$D$503,"&lt;="&amp;(D232-73)))</f>
        <v/>
      </c>
      <c r="Q232" s="19" t="str">
        <f aca="false">IF(OR(P232="",P232=0),"",SUMIFS($E$4:$E$503,$A$4:$A$503,A232,$D$4:$D$503,P232)/COUNTIFS($A$4:$A$503,A232,$D$4:$D$503,P232))</f>
        <v/>
      </c>
    </row>
    <row r="233" customFormat="false" ht="15" hidden="false" customHeight="false" outlineLevel="0" collapsed="false">
      <c r="A233" s="22"/>
      <c r="B233" s="23"/>
      <c r="C233" s="24"/>
      <c r="D233" s="24"/>
      <c r="E233" s="25"/>
      <c r="F233" s="25"/>
      <c r="G233" s="25"/>
      <c r="H233" s="25"/>
      <c r="I233" s="25"/>
      <c r="J233" s="17" t="str">
        <f aca="false">IF(OR(C233="",D233=""),"",(D233-C233)/365.25)</f>
        <v/>
      </c>
      <c r="K233" s="18" t="str">
        <f aca="false">IF(C233="","","T"&amp;ROUNDUP(MONTH(C233)/3,0))</f>
        <v/>
      </c>
      <c r="L233" s="19" t="str">
        <f aca="false">IF(OR(Q233="",E233=""),"",(E233-Q233)/((D233-P233)/365.25))</f>
        <v/>
      </c>
      <c r="M233" s="20" t="str">
        <f aca="false">IF(OR(J233="",E233="",B233=""),"",IF(UPPER(LEFT(B233,1))="F",-7.709133+0.0042232*J233*E233,-7.999994+0.0036124*J233*E233))</f>
        <v/>
      </c>
      <c r="N233" s="19" t="str">
        <f aca="false">IF(M233="","",J233-M233)</f>
        <v/>
      </c>
      <c r="O233" s="18" t="str">
        <f aca="false">IF(M233="","",IF(M233&lt;-1,"Pre-PHV",IF(M233&lt;1,"Circa-PHV","Post-PHV")))</f>
        <v/>
      </c>
      <c r="P233" s="21" t="str">
        <f aca="false">IF(OR(A233="",D233=""),"",_xlfn.MAXIFS($D$4:$D$503,$A$4:$A$503,A233,$D$4:$D$503,"&lt;="&amp;(D233-73)))</f>
        <v/>
      </c>
      <c r="Q233" s="19" t="str">
        <f aca="false">IF(OR(P233="",P233=0),"",SUMIFS($E$4:$E$503,$A$4:$A$503,A233,$D$4:$D$503,P233)/COUNTIFS($A$4:$A$503,A233,$D$4:$D$503,P233))</f>
        <v/>
      </c>
    </row>
    <row r="234" customFormat="false" ht="15" hidden="false" customHeight="false" outlineLevel="0" collapsed="false">
      <c r="A234" s="22"/>
      <c r="B234" s="23"/>
      <c r="C234" s="24"/>
      <c r="D234" s="24"/>
      <c r="E234" s="25"/>
      <c r="F234" s="25"/>
      <c r="G234" s="25"/>
      <c r="H234" s="25"/>
      <c r="I234" s="25"/>
      <c r="J234" s="17" t="str">
        <f aca="false">IF(OR(C234="",D234=""),"",(D234-C234)/365.25)</f>
        <v/>
      </c>
      <c r="K234" s="18" t="str">
        <f aca="false">IF(C234="","","T"&amp;ROUNDUP(MONTH(C234)/3,0))</f>
        <v/>
      </c>
      <c r="L234" s="19" t="str">
        <f aca="false">IF(OR(Q234="",E234=""),"",(E234-Q234)/((D234-P234)/365.25))</f>
        <v/>
      </c>
      <c r="M234" s="20" t="str">
        <f aca="false">IF(OR(J234="",E234="",B234=""),"",IF(UPPER(LEFT(B234,1))="F",-7.709133+0.0042232*J234*E234,-7.999994+0.0036124*J234*E234))</f>
        <v/>
      </c>
      <c r="N234" s="19" t="str">
        <f aca="false">IF(M234="","",J234-M234)</f>
        <v/>
      </c>
      <c r="O234" s="18" t="str">
        <f aca="false">IF(M234="","",IF(M234&lt;-1,"Pre-PHV",IF(M234&lt;1,"Circa-PHV","Post-PHV")))</f>
        <v/>
      </c>
      <c r="P234" s="21" t="str">
        <f aca="false">IF(OR(A234="",D234=""),"",_xlfn.MAXIFS($D$4:$D$503,$A$4:$A$503,A234,$D$4:$D$503,"&lt;="&amp;(D234-73)))</f>
        <v/>
      </c>
      <c r="Q234" s="19" t="str">
        <f aca="false">IF(OR(P234="",P234=0),"",SUMIFS($E$4:$E$503,$A$4:$A$503,A234,$D$4:$D$503,P234)/COUNTIFS($A$4:$A$503,A234,$D$4:$D$503,P234))</f>
        <v/>
      </c>
    </row>
    <row r="235" customFormat="false" ht="15" hidden="false" customHeight="false" outlineLevel="0" collapsed="false">
      <c r="A235" s="22"/>
      <c r="B235" s="23"/>
      <c r="C235" s="24"/>
      <c r="D235" s="24"/>
      <c r="E235" s="25"/>
      <c r="F235" s="25"/>
      <c r="G235" s="25"/>
      <c r="H235" s="25"/>
      <c r="I235" s="25"/>
      <c r="J235" s="17" t="str">
        <f aca="false">IF(OR(C235="",D235=""),"",(D235-C235)/365.25)</f>
        <v/>
      </c>
      <c r="K235" s="18" t="str">
        <f aca="false">IF(C235="","","T"&amp;ROUNDUP(MONTH(C235)/3,0))</f>
        <v/>
      </c>
      <c r="L235" s="19" t="str">
        <f aca="false">IF(OR(Q235="",E235=""),"",(E235-Q235)/((D235-P235)/365.25))</f>
        <v/>
      </c>
      <c r="M235" s="20" t="str">
        <f aca="false">IF(OR(J235="",E235="",B235=""),"",IF(UPPER(LEFT(B235,1))="F",-7.709133+0.0042232*J235*E235,-7.999994+0.0036124*J235*E235))</f>
        <v/>
      </c>
      <c r="N235" s="19" t="str">
        <f aca="false">IF(M235="","",J235-M235)</f>
        <v/>
      </c>
      <c r="O235" s="18" t="str">
        <f aca="false">IF(M235="","",IF(M235&lt;-1,"Pre-PHV",IF(M235&lt;1,"Circa-PHV","Post-PHV")))</f>
        <v/>
      </c>
      <c r="P235" s="21" t="str">
        <f aca="false">IF(OR(A235="",D235=""),"",_xlfn.MAXIFS($D$4:$D$503,$A$4:$A$503,A235,$D$4:$D$503,"&lt;="&amp;(D235-73)))</f>
        <v/>
      </c>
      <c r="Q235" s="19" t="str">
        <f aca="false">IF(OR(P235="",P235=0),"",SUMIFS($E$4:$E$503,$A$4:$A$503,A235,$D$4:$D$503,P235)/COUNTIFS($A$4:$A$503,A235,$D$4:$D$503,P235))</f>
        <v/>
      </c>
    </row>
    <row r="236" customFormat="false" ht="15" hidden="false" customHeight="false" outlineLevel="0" collapsed="false">
      <c r="A236" s="22"/>
      <c r="B236" s="23"/>
      <c r="C236" s="24"/>
      <c r="D236" s="24"/>
      <c r="E236" s="25"/>
      <c r="F236" s="25"/>
      <c r="G236" s="25"/>
      <c r="H236" s="25"/>
      <c r="I236" s="25"/>
      <c r="J236" s="17" t="str">
        <f aca="false">IF(OR(C236="",D236=""),"",(D236-C236)/365.25)</f>
        <v/>
      </c>
      <c r="K236" s="18" t="str">
        <f aca="false">IF(C236="","","T"&amp;ROUNDUP(MONTH(C236)/3,0))</f>
        <v/>
      </c>
      <c r="L236" s="19" t="str">
        <f aca="false">IF(OR(Q236="",E236=""),"",(E236-Q236)/((D236-P236)/365.25))</f>
        <v/>
      </c>
      <c r="M236" s="20" t="str">
        <f aca="false">IF(OR(J236="",E236="",B236=""),"",IF(UPPER(LEFT(B236,1))="F",-7.709133+0.0042232*J236*E236,-7.999994+0.0036124*J236*E236))</f>
        <v/>
      </c>
      <c r="N236" s="19" t="str">
        <f aca="false">IF(M236="","",J236-M236)</f>
        <v/>
      </c>
      <c r="O236" s="18" t="str">
        <f aca="false">IF(M236="","",IF(M236&lt;-1,"Pre-PHV",IF(M236&lt;1,"Circa-PHV","Post-PHV")))</f>
        <v/>
      </c>
      <c r="P236" s="21" t="str">
        <f aca="false">IF(OR(A236="",D236=""),"",_xlfn.MAXIFS($D$4:$D$503,$A$4:$A$503,A236,$D$4:$D$503,"&lt;="&amp;(D236-73)))</f>
        <v/>
      </c>
      <c r="Q236" s="19" t="str">
        <f aca="false">IF(OR(P236="",P236=0),"",SUMIFS($E$4:$E$503,$A$4:$A$503,A236,$D$4:$D$503,P236)/COUNTIFS($A$4:$A$503,A236,$D$4:$D$503,P236))</f>
        <v/>
      </c>
    </row>
    <row r="237" customFormat="false" ht="15" hidden="false" customHeight="false" outlineLevel="0" collapsed="false">
      <c r="A237" s="22"/>
      <c r="B237" s="23"/>
      <c r="C237" s="24"/>
      <c r="D237" s="24"/>
      <c r="E237" s="25"/>
      <c r="F237" s="25"/>
      <c r="G237" s="25"/>
      <c r="H237" s="25"/>
      <c r="I237" s="25"/>
      <c r="J237" s="17" t="str">
        <f aca="false">IF(OR(C237="",D237=""),"",(D237-C237)/365.25)</f>
        <v/>
      </c>
      <c r="K237" s="18" t="str">
        <f aca="false">IF(C237="","","T"&amp;ROUNDUP(MONTH(C237)/3,0))</f>
        <v/>
      </c>
      <c r="L237" s="19" t="str">
        <f aca="false">IF(OR(Q237="",E237=""),"",(E237-Q237)/((D237-P237)/365.25))</f>
        <v/>
      </c>
      <c r="M237" s="20" t="str">
        <f aca="false">IF(OR(J237="",E237="",B237=""),"",IF(UPPER(LEFT(B237,1))="F",-7.709133+0.0042232*J237*E237,-7.999994+0.0036124*J237*E237))</f>
        <v/>
      </c>
      <c r="N237" s="19" t="str">
        <f aca="false">IF(M237="","",J237-M237)</f>
        <v/>
      </c>
      <c r="O237" s="18" t="str">
        <f aca="false">IF(M237="","",IF(M237&lt;-1,"Pre-PHV",IF(M237&lt;1,"Circa-PHV","Post-PHV")))</f>
        <v/>
      </c>
      <c r="P237" s="21" t="str">
        <f aca="false">IF(OR(A237="",D237=""),"",_xlfn.MAXIFS($D$4:$D$503,$A$4:$A$503,A237,$D$4:$D$503,"&lt;="&amp;(D237-73)))</f>
        <v/>
      </c>
      <c r="Q237" s="19" t="str">
        <f aca="false">IF(OR(P237="",P237=0),"",SUMIFS($E$4:$E$503,$A$4:$A$503,A237,$D$4:$D$503,P237)/COUNTIFS($A$4:$A$503,A237,$D$4:$D$503,P237))</f>
        <v/>
      </c>
    </row>
    <row r="238" customFormat="false" ht="15" hidden="false" customHeight="false" outlineLevel="0" collapsed="false">
      <c r="A238" s="22"/>
      <c r="B238" s="23"/>
      <c r="C238" s="24"/>
      <c r="D238" s="24"/>
      <c r="E238" s="25"/>
      <c r="F238" s="25"/>
      <c r="G238" s="25"/>
      <c r="H238" s="25"/>
      <c r="I238" s="25"/>
      <c r="J238" s="17" t="str">
        <f aca="false">IF(OR(C238="",D238=""),"",(D238-C238)/365.25)</f>
        <v/>
      </c>
      <c r="K238" s="18" t="str">
        <f aca="false">IF(C238="","","T"&amp;ROUNDUP(MONTH(C238)/3,0))</f>
        <v/>
      </c>
      <c r="L238" s="19" t="str">
        <f aca="false">IF(OR(Q238="",E238=""),"",(E238-Q238)/((D238-P238)/365.25))</f>
        <v/>
      </c>
      <c r="M238" s="20" t="str">
        <f aca="false">IF(OR(J238="",E238="",B238=""),"",IF(UPPER(LEFT(B238,1))="F",-7.709133+0.0042232*J238*E238,-7.999994+0.0036124*J238*E238))</f>
        <v/>
      </c>
      <c r="N238" s="19" t="str">
        <f aca="false">IF(M238="","",J238-M238)</f>
        <v/>
      </c>
      <c r="O238" s="18" t="str">
        <f aca="false">IF(M238="","",IF(M238&lt;-1,"Pre-PHV",IF(M238&lt;1,"Circa-PHV","Post-PHV")))</f>
        <v/>
      </c>
      <c r="P238" s="21" t="str">
        <f aca="false">IF(OR(A238="",D238=""),"",_xlfn.MAXIFS($D$4:$D$503,$A$4:$A$503,A238,$D$4:$D$503,"&lt;="&amp;(D238-73)))</f>
        <v/>
      </c>
      <c r="Q238" s="19" t="str">
        <f aca="false">IF(OR(P238="",P238=0),"",SUMIFS($E$4:$E$503,$A$4:$A$503,A238,$D$4:$D$503,P238)/COUNTIFS($A$4:$A$503,A238,$D$4:$D$503,P238))</f>
        <v/>
      </c>
    </row>
    <row r="239" customFormat="false" ht="15" hidden="false" customHeight="false" outlineLevel="0" collapsed="false">
      <c r="A239" s="22"/>
      <c r="B239" s="23"/>
      <c r="C239" s="24"/>
      <c r="D239" s="24"/>
      <c r="E239" s="25"/>
      <c r="F239" s="25"/>
      <c r="G239" s="25"/>
      <c r="H239" s="25"/>
      <c r="I239" s="25"/>
      <c r="J239" s="17" t="str">
        <f aca="false">IF(OR(C239="",D239=""),"",(D239-C239)/365.25)</f>
        <v/>
      </c>
      <c r="K239" s="18" t="str">
        <f aca="false">IF(C239="","","T"&amp;ROUNDUP(MONTH(C239)/3,0))</f>
        <v/>
      </c>
      <c r="L239" s="19" t="str">
        <f aca="false">IF(OR(Q239="",E239=""),"",(E239-Q239)/((D239-P239)/365.25))</f>
        <v/>
      </c>
      <c r="M239" s="20" t="str">
        <f aca="false">IF(OR(J239="",E239="",B239=""),"",IF(UPPER(LEFT(B239,1))="F",-7.709133+0.0042232*J239*E239,-7.999994+0.0036124*J239*E239))</f>
        <v/>
      </c>
      <c r="N239" s="19" t="str">
        <f aca="false">IF(M239="","",J239-M239)</f>
        <v/>
      </c>
      <c r="O239" s="18" t="str">
        <f aca="false">IF(M239="","",IF(M239&lt;-1,"Pre-PHV",IF(M239&lt;1,"Circa-PHV","Post-PHV")))</f>
        <v/>
      </c>
      <c r="P239" s="21" t="str">
        <f aca="false">IF(OR(A239="",D239=""),"",_xlfn.MAXIFS($D$4:$D$503,$A$4:$A$503,A239,$D$4:$D$503,"&lt;="&amp;(D239-73)))</f>
        <v/>
      </c>
      <c r="Q239" s="19" t="str">
        <f aca="false">IF(OR(P239="",P239=0),"",SUMIFS($E$4:$E$503,$A$4:$A$503,A239,$D$4:$D$503,P239)/COUNTIFS($A$4:$A$503,A239,$D$4:$D$503,P239))</f>
        <v/>
      </c>
    </row>
    <row r="240" customFormat="false" ht="15" hidden="false" customHeight="false" outlineLevel="0" collapsed="false">
      <c r="A240" s="22"/>
      <c r="B240" s="23"/>
      <c r="C240" s="24"/>
      <c r="D240" s="24"/>
      <c r="E240" s="25"/>
      <c r="F240" s="25"/>
      <c r="G240" s="25"/>
      <c r="H240" s="25"/>
      <c r="I240" s="25"/>
      <c r="J240" s="17" t="str">
        <f aca="false">IF(OR(C240="",D240=""),"",(D240-C240)/365.25)</f>
        <v/>
      </c>
      <c r="K240" s="18" t="str">
        <f aca="false">IF(C240="","","T"&amp;ROUNDUP(MONTH(C240)/3,0))</f>
        <v/>
      </c>
      <c r="L240" s="19" t="str">
        <f aca="false">IF(OR(Q240="",E240=""),"",(E240-Q240)/((D240-P240)/365.25))</f>
        <v/>
      </c>
      <c r="M240" s="20" t="str">
        <f aca="false">IF(OR(J240="",E240="",B240=""),"",IF(UPPER(LEFT(B240,1))="F",-7.709133+0.0042232*J240*E240,-7.999994+0.0036124*J240*E240))</f>
        <v/>
      </c>
      <c r="N240" s="19" t="str">
        <f aca="false">IF(M240="","",J240-M240)</f>
        <v/>
      </c>
      <c r="O240" s="18" t="str">
        <f aca="false">IF(M240="","",IF(M240&lt;-1,"Pre-PHV",IF(M240&lt;1,"Circa-PHV","Post-PHV")))</f>
        <v/>
      </c>
      <c r="P240" s="21" t="str">
        <f aca="false">IF(OR(A240="",D240=""),"",_xlfn.MAXIFS($D$4:$D$503,$A$4:$A$503,A240,$D$4:$D$503,"&lt;="&amp;(D240-73)))</f>
        <v/>
      </c>
      <c r="Q240" s="19" t="str">
        <f aca="false">IF(OR(P240="",P240=0),"",SUMIFS($E$4:$E$503,$A$4:$A$503,A240,$D$4:$D$503,P240)/COUNTIFS($A$4:$A$503,A240,$D$4:$D$503,P240))</f>
        <v/>
      </c>
    </row>
    <row r="241" customFormat="false" ht="15" hidden="false" customHeight="false" outlineLevel="0" collapsed="false">
      <c r="A241" s="22"/>
      <c r="B241" s="23"/>
      <c r="C241" s="24"/>
      <c r="D241" s="24"/>
      <c r="E241" s="25"/>
      <c r="F241" s="25"/>
      <c r="G241" s="25"/>
      <c r="H241" s="25"/>
      <c r="I241" s="25"/>
      <c r="J241" s="17" t="str">
        <f aca="false">IF(OR(C241="",D241=""),"",(D241-C241)/365.25)</f>
        <v/>
      </c>
      <c r="K241" s="18" t="str">
        <f aca="false">IF(C241="","","T"&amp;ROUNDUP(MONTH(C241)/3,0))</f>
        <v/>
      </c>
      <c r="L241" s="19" t="str">
        <f aca="false">IF(OR(Q241="",E241=""),"",(E241-Q241)/((D241-P241)/365.25))</f>
        <v/>
      </c>
      <c r="M241" s="20" t="str">
        <f aca="false">IF(OR(J241="",E241="",B241=""),"",IF(UPPER(LEFT(B241,1))="F",-7.709133+0.0042232*J241*E241,-7.999994+0.0036124*J241*E241))</f>
        <v/>
      </c>
      <c r="N241" s="19" t="str">
        <f aca="false">IF(M241="","",J241-M241)</f>
        <v/>
      </c>
      <c r="O241" s="18" t="str">
        <f aca="false">IF(M241="","",IF(M241&lt;-1,"Pre-PHV",IF(M241&lt;1,"Circa-PHV","Post-PHV")))</f>
        <v/>
      </c>
      <c r="P241" s="21" t="str">
        <f aca="false">IF(OR(A241="",D241=""),"",_xlfn.MAXIFS($D$4:$D$503,$A$4:$A$503,A241,$D$4:$D$503,"&lt;="&amp;(D241-73)))</f>
        <v/>
      </c>
      <c r="Q241" s="19" t="str">
        <f aca="false">IF(OR(P241="",P241=0),"",SUMIFS($E$4:$E$503,$A$4:$A$503,A241,$D$4:$D$503,P241)/COUNTIFS($A$4:$A$503,A241,$D$4:$D$503,P241))</f>
        <v/>
      </c>
    </row>
    <row r="242" customFormat="false" ht="15" hidden="false" customHeight="false" outlineLevel="0" collapsed="false">
      <c r="A242" s="22"/>
      <c r="B242" s="23"/>
      <c r="C242" s="24"/>
      <c r="D242" s="24"/>
      <c r="E242" s="25"/>
      <c r="F242" s="25"/>
      <c r="G242" s="25"/>
      <c r="H242" s="25"/>
      <c r="I242" s="25"/>
      <c r="J242" s="17" t="str">
        <f aca="false">IF(OR(C242="",D242=""),"",(D242-C242)/365.25)</f>
        <v/>
      </c>
      <c r="K242" s="18" t="str">
        <f aca="false">IF(C242="","","T"&amp;ROUNDUP(MONTH(C242)/3,0))</f>
        <v/>
      </c>
      <c r="L242" s="19" t="str">
        <f aca="false">IF(OR(Q242="",E242=""),"",(E242-Q242)/((D242-P242)/365.25))</f>
        <v/>
      </c>
      <c r="M242" s="20" t="str">
        <f aca="false">IF(OR(J242="",E242="",B242=""),"",IF(UPPER(LEFT(B242,1))="F",-7.709133+0.0042232*J242*E242,-7.999994+0.0036124*J242*E242))</f>
        <v/>
      </c>
      <c r="N242" s="19" t="str">
        <f aca="false">IF(M242="","",J242-M242)</f>
        <v/>
      </c>
      <c r="O242" s="18" t="str">
        <f aca="false">IF(M242="","",IF(M242&lt;-1,"Pre-PHV",IF(M242&lt;1,"Circa-PHV","Post-PHV")))</f>
        <v/>
      </c>
      <c r="P242" s="21" t="str">
        <f aca="false">IF(OR(A242="",D242=""),"",_xlfn.MAXIFS($D$4:$D$503,$A$4:$A$503,A242,$D$4:$D$503,"&lt;="&amp;(D242-73)))</f>
        <v/>
      </c>
      <c r="Q242" s="19" t="str">
        <f aca="false">IF(OR(P242="",P242=0),"",SUMIFS($E$4:$E$503,$A$4:$A$503,A242,$D$4:$D$503,P242)/COUNTIFS($A$4:$A$503,A242,$D$4:$D$503,P242))</f>
        <v/>
      </c>
    </row>
    <row r="243" customFormat="false" ht="15" hidden="false" customHeight="false" outlineLevel="0" collapsed="false">
      <c r="A243" s="22"/>
      <c r="B243" s="23"/>
      <c r="C243" s="24"/>
      <c r="D243" s="24"/>
      <c r="E243" s="25"/>
      <c r="F243" s="25"/>
      <c r="G243" s="25"/>
      <c r="H243" s="25"/>
      <c r="I243" s="25"/>
      <c r="J243" s="17" t="str">
        <f aca="false">IF(OR(C243="",D243=""),"",(D243-C243)/365.25)</f>
        <v/>
      </c>
      <c r="K243" s="18" t="str">
        <f aca="false">IF(C243="","","T"&amp;ROUNDUP(MONTH(C243)/3,0))</f>
        <v/>
      </c>
      <c r="L243" s="19" t="str">
        <f aca="false">IF(OR(Q243="",E243=""),"",(E243-Q243)/((D243-P243)/365.25))</f>
        <v/>
      </c>
      <c r="M243" s="20" t="str">
        <f aca="false">IF(OR(J243="",E243="",B243=""),"",IF(UPPER(LEFT(B243,1))="F",-7.709133+0.0042232*J243*E243,-7.999994+0.0036124*J243*E243))</f>
        <v/>
      </c>
      <c r="N243" s="19" t="str">
        <f aca="false">IF(M243="","",J243-M243)</f>
        <v/>
      </c>
      <c r="O243" s="18" t="str">
        <f aca="false">IF(M243="","",IF(M243&lt;-1,"Pre-PHV",IF(M243&lt;1,"Circa-PHV","Post-PHV")))</f>
        <v/>
      </c>
      <c r="P243" s="21" t="str">
        <f aca="false">IF(OR(A243="",D243=""),"",_xlfn.MAXIFS($D$4:$D$503,$A$4:$A$503,A243,$D$4:$D$503,"&lt;="&amp;(D243-73)))</f>
        <v/>
      </c>
      <c r="Q243" s="19" t="str">
        <f aca="false">IF(OR(P243="",P243=0),"",SUMIFS($E$4:$E$503,$A$4:$A$503,A243,$D$4:$D$503,P243)/COUNTIFS($A$4:$A$503,A243,$D$4:$D$503,P243))</f>
        <v/>
      </c>
    </row>
    <row r="244" customFormat="false" ht="15" hidden="false" customHeight="false" outlineLevel="0" collapsed="false">
      <c r="A244" s="22"/>
      <c r="B244" s="23"/>
      <c r="C244" s="24"/>
      <c r="D244" s="24"/>
      <c r="E244" s="25"/>
      <c r="F244" s="25"/>
      <c r="G244" s="25"/>
      <c r="H244" s="25"/>
      <c r="I244" s="25"/>
      <c r="J244" s="17" t="str">
        <f aca="false">IF(OR(C244="",D244=""),"",(D244-C244)/365.25)</f>
        <v/>
      </c>
      <c r="K244" s="18" t="str">
        <f aca="false">IF(C244="","","T"&amp;ROUNDUP(MONTH(C244)/3,0))</f>
        <v/>
      </c>
      <c r="L244" s="19" t="str">
        <f aca="false">IF(OR(Q244="",E244=""),"",(E244-Q244)/((D244-P244)/365.25))</f>
        <v/>
      </c>
      <c r="M244" s="20" t="str">
        <f aca="false">IF(OR(J244="",E244="",B244=""),"",IF(UPPER(LEFT(B244,1))="F",-7.709133+0.0042232*J244*E244,-7.999994+0.0036124*J244*E244))</f>
        <v/>
      </c>
      <c r="N244" s="19" t="str">
        <f aca="false">IF(M244="","",J244-M244)</f>
        <v/>
      </c>
      <c r="O244" s="18" t="str">
        <f aca="false">IF(M244="","",IF(M244&lt;-1,"Pre-PHV",IF(M244&lt;1,"Circa-PHV","Post-PHV")))</f>
        <v/>
      </c>
      <c r="P244" s="21" t="str">
        <f aca="false">IF(OR(A244="",D244=""),"",_xlfn.MAXIFS($D$4:$D$503,$A$4:$A$503,A244,$D$4:$D$503,"&lt;="&amp;(D244-73)))</f>
        <v/>
      </c>
      <c r="Q244" s="19" t="str">
        <f aca="false">IF(OR(P244="",P244=0),"",SUMIFS($E$4:$E$503,$A$4:$A$503,A244,$D$4:$D$503,P244)/COUNTIFS($A$4:$A$503,A244,$D$4:$D$503,P244))</f>
        <v/>
      </c>
    </row>
    <row r="245" customFormat="false" ht="15" hidden="false" customHeight="false" outlineLevel="0" collapsed="false">
      <c r="A245" s="22"/>
      <c r="B245" s="23"/>
      <c r="C245" s="24"/>
      <c r="D245" s="24"/>
      <c r="E245" s="25"/>
      <c r="F245" s="25"/>
      <c r="G245" s="25"/>
      <c r="H245" s="25"/>
      <c r="I245" s="25"/>
      <c r="J245" s="17" t="str">
        <f aca="false">IF(OR(C245="",D245=""),"",(D245-C245)/365.25)</f>
        <v/>
      </c>
      <c r="K245" s="18" t="str">
        <f aca="false">IF(C245="","","T"&amp;ROUNDUP(MONTH(C245)/3,0))</f>
        <v/>
      </c>
      <c r="L245" s="19" t="str">
        <f aca="false">IF(OR(Q245="",E245=""),"",(E245-Q245)/((D245-P245)/365.25))</f>
        <v/>
      </c>
      <c r="M245" s="20" t="str">
        <f aca="false">IF(OR(J245="",E245="",B245=""),"",IF(UPPER(LEFT(B245,1))="F",-7.709133+0.0042232*J245*E245,-7.999994+0.0036124*J245*E245))</f>
        <v/>
      </c>
      <c r="N245" s="19" t="str">
        <f aca="false">IF(M245="","",J245-M245)</f>
        <v/>
      </c>
      <c r="O245" s="18" t="str">
        <f aca="false">IF(M245="","",IF(M245&lt;-1,"Pre-PHV",IF(M245&lt;1,"Circa-PHV","Post-PHV")))</f>
        <v/>
      </c>
      <c r="P245" s="21" t="str">
        <f aca="false">IF(OR(A245="",D245=""),"",_xlfn.MAXIFS($D$4:$D$503,$A$4:$A$503,A245,$D$4:$D$503,"&lt;="&amp;(D245-73)))</f>
        <v/>
      </c>
      <c r="Q245" s="19" t="str">
        <f aca="false">IF(OR(P245="",P245=0),"",SUMIFS($E$4:$E$503,$A$4:$A$503,A245,$D$4:$D$503,P245)/COUNTIFS($A$4:$A$503,A245,$D$4:$D$503,P245))</f>
        <v/>
      </c>
    </row>
    <row r="246" customFormat="false" ht="15" hidden="false" customHeight="false" outlineLevel="0" collapsed="false">
      <c r="A246" s="22"/>
      <c r="B246" s="23"/>
      <c r="C246" s="24"/>
      <c r="D246" s="24"/>
      <c r="E246" s="25"/>
      <c r="F246" s="25"/>
      <c r="G246" s="25"/>
      <c r="H246" s="25"/>
      <c r="I246" s="25"/>
      <c r="J246" s="17" t="str">
        <f aca="false">IF(OR(C246="",D246=""),"",(D246-C246)/365.25)</f>
        <v/>
      </c>
      <c r="K246" s="18" t="str">
        <f aca="false">IF(C246="","","T"&amp;ROUNDUP(MONTH(C246)/3,0))</f>
        <v/>
      </c>
      <c r="L246" s="19" t="str">
        <f aca="false">IF(OR(Q246="",E246=""),"",(E246-Q246)/((D246-P246)/365.25))</f>
        <v/>
      </c>
      <c r="M246" s="20" t="str">
        <f aca="false">IF(OR(J246="",E246="",B246=""),"",IF(UPPER(LEFT(B246,1))="F",-7.709133+0.0042232*J246*E246,-7.999994+0.0036124*J246*E246))</f>
        <v/>
      </c>
      <c r="N246" s="19" t="str">
        <f aca="false">IF(M246="","",J246-M246)</f>
        <v/>
      </c>
      <c r="O246" s="18" t="str">
        <f aca="false">IF(M246="","",IF(M246&lt;-1,"Pre-PHV",IF(M246&lt;1,"Circa-PHV","Post-PHV")))</f>
        <v/>
      </c>
      <c r="P246" s="21" t="str">
        <f aca="false">IF(OR(A246="",D246=""),"",_xlfn.MAXIFS($D$4:$D$503,$A$4:$A$503,A246,$D$4:$D$503,"&lt;="&amp;(D246-73)))</f>
        <v/>
      </c>
      <c r="Q246" s="19" t="str">
        <f aca="false">IF(OR(P246="",P246=0),"",SUMIFS($E$4:$E$503,$A$4:$A$503,A246,$D$4:$D$503,P246)/COUNTIFS($A$4:$A$503,A246,$D$4:$D$503,P246))</f>
        <v/>
      </c>
    </row>
    <row r="247" customFormat="false" ht="15" hidden="false" customHeight="false" outlineLevel="0" collapsed="false">
      <c r="A247" s="22"/>
      <c r="B247" s="23"/>
      <c r="C247" s="24"/>
      <c r="D247" s="24"/>
      <c r="E247" s="25"/>
      <c r="F247" s="25"/>
      <c r="G247" s="25"/>
      <c r="H247" s="25"/>
      <c r="I247" s="25"/>
      <c r="J247" s="17" t="str">
        <f aca="false">IF(OR(C247="",D247=""),"",(D247-C247)/365.25)</f>
        <v/>
      </c>
      <c r="K247" s="18" t="str">
        <f aca="false">IF(C247="","","T"&amp;ROUNDUP(MONTH(C247)/3,0))</f>
        <v/>
      </c>
      <c r="L247" s="19" t="str">
        <f aca="false">IF(OR(Q247="",E247=""),"",(E247-Q247)/((D247-P247)/365.25))</f>
        <v/>
      </c>
      <c r="M247" s="20" t="str">
        <f aca="false">IF(OR(J247="",E247="",B247=""),"",IF(UPPER(LEFT(B247,1))="F",-7.709133+0.0042232*J247*E247,-7.999994+0.0036124*J247*E247))</f>
        <v/>
      </c>
      <c r="N247" s="19" t="str">
        <f aca="false">IF(M247="","",J247-M247)</f>
        <v/>
      </c>
      <c r="O247" s="18" t="str">
        <f aca="false">IF(M247="","",IF(M247&lt;-1,"Pre-PHV",IF(M247&lt;1,"Circa-PHV","Post-PHV")))</f>
        <v/>
      </c>
      <c r="P247" s="21" t="str">
        <f aca="false">IF(OR(A247="",D247=""),"",_xlfn.MAXIFS($D$4:$D$503,$A$4:$A$503,A247,$D$4:$D$503,"&lt;="&amp;(D247-73)))</f>
        <v/>
      </c>
      <c r="Q247" s="19" t="str">
        <f aca="false">IF(OR(P247="",P247=0),"",SUMIFS($E$4:$E$503,$A$4:$A$503,A247,$D$4:$D$503,P247)/COUNTIFS($A$4:$A$503,A247,$D$4:$D$503,P247))</f>
        <v/>
      </c>
    </row>
    <row r="248" customFormat="false" ht="15" hidden="false" customHeight="false" outlineLevel="0" collapsed="false">
      <c r="A248" s="22"/>
      <c r="B248" s="23"/>
      <c r="C248" s="24"/>
      <c r="D248" s="24"/>
      <c r="E248" s="25"/>
      <c r="F248" s="25"/>
      <c r="G248" s="25"/>
      <c r="H248" s="25"/>
      <c r="I248" s="25"/>
      <c r="J248" s="17" t="str">
        <f aca="false">IF(OR(C248="",D248=""),"",(D248-C248)/365.25)</f>
        <v/>
      </c>
      <c r="K248" s="18" t="str">
        <f aca="false">IF(C248="","","T"&amp;ROUNDUP(MONTH(C248)/3,0))</f>
        <v/>
      </c>
      <c r="L248" s="19" t="str">
        <f aca="false">IF(OR(Q248="",E248=""),"",(E248-Q248)/((D248-P248)/365.25))</f>
        <v/>
      </c>
      <c r="M248" s="20" t="str">
        <f aca="false">IF(OR(J248="",E248="",B248=""),"",IF(UPPER(LEFT(B248,1))="F",-7.709133+0.0042232*J248*E248,-7.999994+0.0036124*J248*E248))</f>
        <v/>
      </c>
      <c r="N248" s="19" t="str">
        <f aca="false">IF(M248="","",J248-M248)</f>
        <v/>
      </c>
      <c r="O248" s="18" t="str">
        <f aca="false">IF(M248="","",IF(M248&lt;-1,"Pre-PHV",IF(M248&lt;1,"Circa-PHV","Post-PHV")))</f>
        <v/>
      </c>
      <c r="P248" s="21" t="str">
        <f aca="false">IF(OR(A248="",D248=""),"",_xlfn.MAXIFS($D$4:$D$503,$A$4:$A$503,A248,$D$4:$D$503,"&lt;="&amp;(D248-73)))</f>
        <v/>
      </c>
      <c r="Q248" s="19" t="str">
        <f aca="false">IF(OR(P248="",P248=0),"",SUMIFS($E$4:$E$503,$A$4:$A$503,A248,$D$4:$D$503,P248)/COUNTIFS($A$4:$A$503,A248,$D$4:$D$503,P248))</f>
        <v/>
      </c>
    </row>
    <row r="249" customFormat="false" ht="15" hidden="false" customHeight="false" outlineLevel="0" collapsed="false">
      <c r="A249" s="22"/>
      <c r="B249" s="23"/>
      <c r="C249" s="24"/>
      <c r="D249" s="24"/>
      <c r="E249" s="25"/>
      <c r="F249" s="25"/>
      <c r="G249" s="25"/>
      <c r="H249" s="25"/>
      <c r="I249" s="25"/>
      <c r="J249" s="17" t="str">
        <f aca="false">IF(OR(C249="",D249=""),"",(D249-C249)/365.25)</f>
        <v/>
      </c>
      <c r="K249" s="18" t="str">
        <f aca="false">IF(C249="","","T"&amp;ROUNDUP(MONTH(C249)/3,0))</f>
        <v/>
      </c>
      <c r="L249" s="19" t="str">
        <f aca="false">IF(OR(Q249="",E249=""),"",(E249-Q249)/((D249-P249)/365.25))</f>
        <v/>
      </c>
      <c r="M249" s="20" t="str">
        <f aca="false">IF(OR(J249="",E249="",B249=""),"",IF(UPPER(LEFT(B249,1))="F",-7.709133+0.0042232*J249*E249,-7.999994+0.0036124*J249*E249))</f>
        <v/>
      </c>
      <c r="N249" s="19" t="str">
        <f aca="false">IF(M249="","",J249-M249)</f>
        <v/>
      </c>
      <c r="O249" s="18" t="str">
        <f aca="false">IF(M249="","",IF(M249&lt;-1,"Pre-PHV",IF(M249&lt;1,"Circa-PHV","Post-PHV")))</f>
        <v/>
      </c>
      <c r="P249" s="21" t="str">
        <f aca="false">IF(OR(A249="",D249=""),"",_xlfn.MAXIFS($D$4:$D$503,$A$4:$A$503,A249,$D$4:$D$503,"&lt;="&amp;(D249-73)))</f>
        <v/>
      </c>
      <c r="Q249" s="19" t="str">
        <f aca="false">IF(OR(P249="",P249=0),"",SUMIFS($E$4:$E$503,$A$4:$A$503,A249,$D$4:$D$503,P249)/COUNTIFS($A$4:$A$503,A249,$D$4:$D$503,P249))</f>
        <v/>
      </c>
    </row>
    <row r="250" customFormat="false" ht="15" hidden="false" customHeight="false" outlineLevel="0" collapsed="false">
      <c r="A250" s="22"/>
      <c r="B250" s="23"/>
      <c r="C250" s="24"/>
      <c r="D250" s="24"/>
      <c r="E250" s="25"/>
      <c r="F250" s="25"/>
      <c r="G250" s="25"/>
      <c r="H250" s="25"/>
      <c r="I250" s="25"/>
      <c r="J250" s="17" t="str">
        <f aca="false">IF(OR(C250="",D250=""),"",(D250-C250)/365.25)</f>
        <v/>
      </c>
      <c r="K250" s="18" t="str">
        <f aca="false">IF(C250="","","T"&amp;ROUNDUP(MONTH(C250)/3,0))</f>
        <v/>
      </c>
      <c r="L250" s="19" t="str">
        <f aca="false">IF(OR(Q250="",E250=""),"",(E250-Q250)/((D250-P250)/365.25))</f>
        <v/>
      </c>
      <c r="M250" s="20" t="str">
        <f aca="false">IF(OR(J250="",E250="",B250=""),"",IF(UPPER(LEFT(B250,1))="F",-7.709133+0.0042232*J250*E250,-7.999994+0.0036124*J250*E250))</f>
        <v/>
      </c>
      <c r="N250" s="19" t="str">
        <f aca="false">IF(M250="","",J250-M250)</f>
        <v/>
      </c>
      <c r="O250" s="18" t="str">
        <f aca="false">IF(M250="","",IF(M250&lt;-1,"Pre-PHV",IF(M250&lt;1,"Circa-PHV","Post-PHV")))</f>
        <v/>
      </c>
      <c r="P250" s="21" t="str">
        <f aca="false">IF(OR(A250="",D250=""),"",_xlfn.MAXIFS($D$4:$D$503,$A$4:$A$503,A250,$D$4:$D$503,"&lt;="&amp;(D250-73)))</f>
        <v/>
      </c>
      <c r="Q250" s="19" t="str">
        <f aca="false">IF(OR(P250="",P250=0),"",SUMIFS($E$4:$E$503,$A$4:$A$503,A250,$D$4:$D$503,P250)/COUNTIFS($A$4:$A$503,A250,$D$4:$D$503,P250))</f>
        <v/>
      </c>
    </row>
    <row r="251" customFormat="false" ht="15" hidden="false" customHeight="false" outlineLevel="0" collapsed="false">
      <c r="A251" s="22"/>
      <c r="B251" s="23"/>
      <c r="C251" s="24"/>
      <c r="D251" s="24"/>
      <c r="E251" s="25"/>
      <c r="F251" s="25"/>
      <c r="G251" s="25"/>
      <c r="H251" s="25"/>
      <c r="I251" s="25"/>
      <c r="J251" s="17" t="str">
        <f aca="false">IF(OR(C251="",D251=""),"",(D251-C251)/365.25)</f>
        <v/>
      </c>
      <c r="K251" s="18" t="str">
        <f aca="false">IF(C251="","","T"&amp;ROUNDUP(MONTH(C251)/3,0))</f>
        <v/>
      </c>
      <c r="L251" s="19" t="str">
        <f aca="false">IF(OR(Q251="",E251=""),"",(E251-Q251)/((D251-P251)/365.25))</f>
        <v/>
      </c>
      <c r="M251" s="20" t="str">
        <f aca="false">IF(OR(J251="",E251="",B251=""),"",IF(UPPER(LEFT(B251,1))="F",-7.709133+0.0042232*J251*E251,-7.999994+0.0036124*J251*E251))</f>
        <v/>
      </c>
      <c r="N251" s="19" t="str">
        <f aca="false">IF(M251="","",J251-M251)</f>
        <v/>
      </c>
      <c r="O251" s="18" t="str">
        <f aca="false">IF(M251="","",IF(M251&lt;-1,"Pre-PHV",IF(M251&lt;1,"Circa-PHV","Post-PHV")))</f>
        <v/>
      </c>
      <c r="P251" s="21" t="str">
        <f aca="false">IF(OR(A251="",D251=""),"",_xlfn.MAXIFS($D$4:$D$503,$A$4:$A$503,A251,$D$4:$D$503,"&lt;="&amp;(D251-73)))</f>
        <v/>
      </c>
      <c r="Q251" s="19" t="str">
        <f aca="false">IF(OR(P251="",P251=0),"",SUMIFS($E$4:$E$503,$A$4:$A$503,A251,$D$4:$D$503,P251)/COUNTIFS($A$4:$A$503,A251,$D$4:$D$503,P251))</f>
        <v/>
      </c>
    </row>
    <row r="252" customFormat="false" ht="15" hidden="false" customHeight="false" outlineLevel="0" collapsed="false">
      <c r="A252" s="22"/>
      <c r="B252" s="23"/>
      <c r="C252" s="24"/>
      <c r="D252" s="24"/>
      <c r="E252" s="25"/>
      <c r="F252" s="25"/>
      <c r="G252" s="25"/>
      <c r="H252" s="25"/>
      <c r="I252" s="25"/>
      <c r="J252" s="17" t="str">
        <f aca="false">IF(OR(C252="",D252=""),"",(D252-C252)/365.25)</f>
        <v/>
      </c>
      <c r="K252" s="18" t="str">
        <f aca="false">IF(C252="","","T"&amp;ROUNDUP(MONTH(C252)/3,0))</f>
        <v/>
      </c>
      <c r="L252" s="19" t="str">
        <f aca="false">IF(OR(Q252="",E252=""),"",(E252-Q252)/((D252-P252)/365.25))</f>
        <v/>
      </c>
      <c r="M252" s="20" t="str">
        <f aca="false">IF(OR(J252="",E252="",B252=""),"",IF(UPPER(LEFT(B252,1))="F",-7.709133+0.0042232*J252*E252,-7.999994+0.0036124*J252*E252))</f>
        <v/>
      </c>
      <c r="N252" s="19" t="str">
        <f aca="false">IF(M252="","",J252-M252)</f>
        <v/>
      </c>
      <c r="O252" s="18" t="str">
        <f aca="false">IF(M252="","",IF(M252&lt;-1,"Pre-PHV",IF(M252&lt;1,"Circa-PHV","Post-PHV")))</f>
        <v/>
      </c>
      <c r="P252" s="21" t="str">
        <f aca="false">IF(OR(A252="",D252=""),"",_xlfn.MAXIFS($D$4:$D$503,$A$4:$A$503,A252,$D$4:$D$503,"&lt;="&amp;(D252-73)))</f>
        <v/>
      </c>
      <c r="Q252" s="19" t="str">
        <f aca="false">IF(OR(P252="",P252=0),"",SUMIFS($E$4:$E$503,$A$4:$A$503,A252,$D$4:$D$503,P252)/COUNTIFS($A$4:$A$503,A252,$D$4:$D$503,P252))</f>
        <v/>
      </c>
    </row>
    <row r="253" customFormat="false" ht="15" hidden="false" customHeight="false" outlineLevel="0" collapsed="false">
      <c r="A253" s="22"/>
      <c r="B253" s="23"/>
      <c r="C253" s="24"/>
      <c r="D253" s="24"/>
      <c r="E253" s="25"/>
      <c r="F253" s="25"/>
      <c r="G253" s="25"/>
      <c r="H253" s="25"/>
      <c r="I253" s="25"/>
      <c r="J253" s="17" t="str">
        <f aca="false">IF(OR(C253="",D253=""),"",(D253-C253)/365.25)</f>
        <v/>
      </c>
      <c r="K253" s="18" t="str">
        <f aca="false">IF(C253="","","T"&amp;ROUNDUP(MONTH(C253)/3,0))</f>
        <v/>
      </c>
      <c r="L253" s="19" t="str">
        <f aca="false">IF(OR(Q253="",E253=""),"",(E253-Q253)/((D253-P253)/365.25))</f>
        <v/>
      </c>
      <c r="M253" s="20" t="str">
        <f aca="false">IF(OR(J253="",E253="",B253=""),"",IF(UPPER(LEFT(B253,1))="F",-7.709133+0.0042232*J253*E253,-7.999994+0.0036124*J253*E253))</f>
        <v/>
      </c>
      <c r="N253" s="19" t="str">
        <f aca="false">IF(M253="","",J253-M253)</f>
        <v/>
      </c>
      <c r="O253" s="18" t="str">
        <f aca="false">IF(M253="","",IF(M253&lt;-1,"Pre-PHV",IF(M253&lt;1,"Circa-PHV","Post-PHV")))</f>
        <v/>
      </c>
      <c r="P253" s="21" t="str">
        <f aca="false">IF(OR(A253="",D253=""),"",_xlfn.MAXIFS($D$4:$D$503,$A$4:$A$503,A253,$D$4:$D$503,"&lt;="&amp;(D253-73)))</f>
        <v/>
      </c>
      <c r="Q253" s="19" t="str">
        <f aca="false">IF(OR(P253="",P253=0),"",SUMIFS($E$4:$E$503,$A$4:$A$503,A253,$D$4:$D$503,P253)/COUNTIFS($A$4:$A$503,A253,$D$4:$D$503,P253))</f>
        <v/>
      </c>
    </row>
    <row r="254" customFormat="false" ht="15" hidden="false" customHeight="false" outlineLevel="0" collapsed="false">
      <c r="A254" s="22"/>
      <c r="B254" s="23"/>
      <c r="C254" s="24"/>
      <c r="D254" s="24"/>
      <c r="E254" s="25"/>
      <c r="F254" s="25"/>
      <c r="G254" s="25"/>
      <c r="H254" s="25"/>
      <c r="I254" s="25"/>
      <c r="J254" s="17" t="str">
        <f aca="false">IF(OR(C254="",D254=""),"",(D254-C254)/365.25)</f>
        <v/>
      </c>
      <c r="K254" s="18" t="str">
        <f aca="false">IF(C254="","","T"&amp;ROUNDUP(MONTH(C254)/3,0))</f>
        <v/>
      </c>
      <c r="L254" s="19" t="str">
        <f aca="false">IF(OR(Q254="",E254=""),"",(E254-Q254)/((D254-P254)/365.25))</f>
        <v/>
      </c>
      <c r="M254" s="20" t="str">
        <f aca="false">IF(OR(J254="",E254="",B254=""),"",IF(UPPER(LEFT(B254,1))="F",-7.709133+0.0042232*J254*E254,-7.999994+0.0036124*J254*E254))</f>
        <v/>
      </c>
      <c r="N254" s="19" t="str">
        <f aca="false">IF(M254="","",J254-M254)</f>
        <v/>
      </c>
      <c r="O254" s="18" t="str">
        <f aca="false">IF(M254="","",IF(M254&lt;-1,"Pre-PHV",IF(M254&lt;1,"Circa-PHV","Post-PHV")))</f>
        <v/>
      </c>
      <c r="P254" s="21" t="str">
        <f aca="false">IF(OR(A254="",D254=""),"",_xlfn.MAXIFS($D$4:$D$503,$A$4:$A$503,A254,$D$4:$D$503,"&lt;="&amp;(D254-73)))</f>
        <v/>
      </c>
      <c r="Q254" s="19" t="str">
        <f aca="false">IF(OR(P254="",P254=0),"",SUMIFS($E$4:$E$503,$A$4:$A$503,A254,$D$4:$D$503,P254)/COUNTIFS($A$4:$A$503,A254,$D$4:$D$503,P254))</f>
        <v/>
      </c>
    </row>
    <row r="255" customFormat="false" ht="15" hidden="false" customHeight="false" outlineLevel="0" collapsed="false">
      <c r="A255" s="22"/>
      <c r="B255" s="23"/>
      <c r="C255" s="24"/>
      <c r="D255" s="24"/>
      <c r="E255" s="25"/>
      <c r="F255" s="25"/>
      <c r="G255" s="25"/>
      <c r="H255" s="25"/>
      <c r="I255" s="25"/>
      <c r="J255" s="17" t="str">
        <f aca="false">IF(OR(C255="",D255=""),"",(D255-C255)/365.25)</f>
        <v/>
      </c>
      <c r="K255" s="18" t="str">
        <f aca="false">IF(C255="","","T"&amp;ROUNDUP(MONTH(C255)/3,0))</f>
        <v/>
      </c>
      <c r="L255" s="19" t="str">
        <f aca="false">IF(OR(Q255="",E255=""),"",(E255-Q255)/((D255-P255)/365.25))</f>
        <v/>
      </c>
      <c r="M255" s="20" t="str">
        <f aca="false">IF(OR(J255="",E255="",B255=""),"",IF(UPPER(LEFT(B255,1))="F",-7.709133+0.0042232*J255*E255,-7.999994+0.0036124*J255*E255))</f>
        <v/>
      </c>
      <c r="N255" s="19" t="str">
        <f aca="false">IF(M255="","",J255-M255)</f>
        <v/>
      </c>
      <c r="O255" s="18" t="str">
        <f aca="false">IF(M255="","",IF(M255&lt;-1,"Pre-PHV",IF(M255&lt;1,"Circa-PHV","Post-PHV")))</f>
        <v/>
      </c>
      <c r="P255" s="21" t="str">
        <f aca="false">IF(OR(A255="",D255=""),"",_xlfn.MAXIFS($D$4:$D$503,$A$4:$A$503,A255,$D$4:$D$503,"&lt;="&amp;(D255-73)))</f>
        <v/>
      </c>
      <c r="Q255" s="19" t="str">
        <f aca="false">IF(OR(P255="",P255=0),"",SUMIFS($E$4:$E$503,$A$4:$A$503,A255,$D$4:$D$503,P255)/COUNTIFS($A$4:$A$503,A255,$D$4:$D$503,P255))</f>
        <v/>
      </c>
    </row>
    <row r="256" customFormat="false" ht="15" hidden="false" customHeight="false" outlineLevel="0" collapsed="false">
      <c r="A256" s="22"/>
      <c r="B256" s="23"/>
      <c r="C256" s="24"/>
      <c r="D256" s="24"/>
      <c r="E256" s="25"/>
      <c r="F256" s="25"/>
      <c r="G256" s="25"/>
      <c r="H256" s="25"/>
      <c r="I256" s="25"/>
      <c r="J256" s="17" t="str">
        <f aca="false">IF(OR(C256="",D256=""),"",(D256-C256)/365.25)</f>
        <v/>
      </c>
      <c r="K256" s="18" t="str">
        <f aca="false">IF(C256="","","T"&amp;ROUNDUP(MONTH(C256)/3,0))</f>
        <v/>
      </c>
      <c r="L256" s="19" t="str">
        <f aca="false">IF(OR(Q256="",E256=""),"",(E256-Q256)/((D256-P256)/365.25))</f>
        <v/>
      </c>
      <c r="M256" s="20" t="str">
        <f aca="false">IF(OR(J256="",E256="",B256=""),"",IF(UPPER(LEFT(B256,1))="F",-7.709133+0.0042232*J256*E256,-7.999994+0.0036124*J256*E256))</f>
        <v/>
      </c>
      <c r="N256" s="19" t="str">
        <f aca="false">IF(M256="","",J256-M256)</f>
        <v/>
      </c>
      <c r="O256" s="18" t="str">
        <f aca="false">IF(M256="","",IF(M256&lt;-1,"Pre-PHV",IF(M256&lt;1,"Circa-PHV","Post-PHV")))</f>
        <v/>
      </c>
      <c r="P256" s="21" t="str">
        <f aca="false">IF(OR(A256="",D256=""),"",_xlfn.MAXIFS($D$4:$D$503,$A$4:$A$503,A256,$D$4:$D$503,"&lt;="&amp;(D256-73)))</f>
        <v/>
      </c>
      <c r="Q256" s="19" t="str">
        <f aca="false">IF(OR(P256="",P256=0),"",SUMIFS($E$4:$E$503,$A$4:$A$503,A256,$D$4:$D$503,P256)/COUNTIFS($A$4:$A$503,A256,$D$4:$D$503,P256))</f>
        <v/>
      </c>
    </row>
    <row r="257" customFormat="false" ht="15" hidden="false" customHeight="false" outlineLevel="0" collapsed="false">
      <c r="A257" s="22"/>
      <c r="B257" s="23"/>
      <c r="C257" s="24"/>
      <c r="D257" s="24"/>
      <c r="E257" s="25"/>
      <c r="F257" s="25"/>
      <c r="G257" s="25"/>
      <c r="H257" s="25"/>
      <c r="I257" s="25"/>
      <c r="J257" s="17" t="str">
        <f aca="false">IF(OR(C257="",D257=""),"",(D257-C257)/365.25)</f>
        <v/>
      </c>
      <c r="K257" s="18" t="str">
        <f aca="false">IF(C257="","","T"&amp;ROUNDUP(MONTH(C257)/3,0))</f>
        <v/>
      </c>
      <c r="L257" s="19" t="str">
        <f aca="false">IF(OR(Q257="",E257=""),"",(E257-Q257)/((D257-P257)/365.25))</f>
        <v/>
      </c>
      <c r="M257" s="20" t="str">
        <f aca="false">IF(OR(J257="",E257="",B257=""),"",IF(UPPER(LEFT(B257,1))="F",-7.709133+0.0042232*J257*E257,-7.999994+0.0036124*J257*E257))</f>
        <v/>
      </c>
      <c r="N257" s="19" t="str">
        <f aca="false">IF(M257="","",J257-M257)</f>
        <v/>
      </c>
      <c r="O257" s="18" t="str">
        <f aca="false">IF(M257="","",IF(M257&lt;-1,"Pre-PHV",IF(M257&lt;1,"Circa-PHV","Post-PHV")))</f>
        <v/>
      </c>
      <c r="P257" s="21" t="str">
        <f aca="false">IF(OR(A257="",D257=""),"",_xlfn.MAXIFS($D$4:$D$503,$A$4:$A$503,A257,$D$4:$D$503,"&lt;="&amp;(D257-73)))</f>
        <v/>
      </c>
      <c r="Q257" s="19" t="str">
        <f aca="false">IF(OR(P257="",P257=0),"",SUMIFS($E$4:$E$503,$A$4:$A$503,A257,$D$4:$D$503,P257)/COUNTIFS($A$4:$A$503,A257,$D$4:$D$503,P257))</f>
        <v/>
      </c>
    </row>
    <row r="258" customFormat="false" ht="15" hidden="false" customHeight="false" outlineLevel="0" collapsed="false">
      <c r="A258" s="22"/>
      <c r="B258" s="23"/>
      <c r="C258" s="24"/>
      <c r="D258" s="24"/>
      <c r="E258" s="25"/>
      <c r="F258" s="25"/>
      <c r="G258" s="25"/>
      <c r="H258" s="25"/>
      <c r="I258" s="25"/>
      <c r="J258" s="17" t="str">
        <f aca="false">IF(OR(C258="",D258=""),"",(D258-C258)/365.25)</f>
        <v/>
      </c>
      <c r="K258" s="18" t="str">
        <f aca="false">IF(C258="","","T"&amp;ROUNDUP(MONTH(C258)/3,0))</f>
        <v/>
      </c>
      <c r="L258" s="19" t="str">
        <f aca="false">IF(OR(Q258="",E258=""),"",(E258-Q258)/((D258-P258)/365.25))</f>
        <v/>
      </c>
      <c r="M258" s="20" t="str">
        <f aca="false">IF(OR(J258="",E258="",B258=""),"",IF(UPPER(LEFT(B258,1))="F",-7.709133+0.0042232*J258*E258,-7.999994+0.0036124*J258*E258))</f>
        <v/>
      </c>
      <c r="N258" s="19" t="str">
        <f aca="false">IF(M258="","",J258-M258)</f>
        <v/>
      </c>
      <c r="O258" s="18" t="str">
        <f aca="false">IF(M258="","",IF(M258&lt;-1,"Pre-PHV",IF(M258&lt;1,"Circa-PHV","Post-PHV")))</f>
        <v/>
      </c>
      <c r="P258" s="21" t="str">
        <f aca="false">IF(OR(A258="",D258=""),"",_xlfn.MAXIFS($D$4:$D$503,$A$4:$A$503,A258,$D$4:$D$503,"&lt;="&amp;(D258-73)))</f>
        <v/>
      </c>
      <c r="Q258" s="19" t="str">
        <f aca="false">IF(OR(P258="",P258=0),"",SUMIFS($E$4:$E$503,$A$4:$A$503,A258,$D$4:$D$503,P258)/COUNTIFS($A$4:$A$503,A258,$D$4:$D$503,P258))</f>
        <v/>
      </c>
    </row>
    <row r="259" customFormat="false" ht="15" hidden="false" customHeight="false" outlineLevel="0" collapsed="false">
      <c r="A259" s="22"/>
      <c r="B259" s="23"/>
      <c r="C259" s="24"/>
      <c r="D259" s="24"/>
      <c r="E259" s="25"/>
      <c r="F259" s="25"/>
      <c r="G259" s="25"/>
      <c r="H259" s="25"/>
      <c r="I259" s="25"/>
      <c r="J259" s="17" t="str">
        <f aca="false">IF(OR(C259="",D259=""),"",(D259-C259)/365.25)</f>
        <v/>
      </c>
      <c r="K259" s="18" t="str">
        <f aca="false">IF(C259="","","T"&amp;ROUNDUP(MONTH(C259)/3,0))</f>
        <v/>
      </c>
      <c r="L259" s="19" t="str">
        <f aca="false">IF(OR(Q259="",E259=""),"",(E259-Q259)/((D259-P259)/365.25))</f>
        <v/>
      </c>
      <c r="M259" s="20" t="str">
        <f aca="false">IF(OR(J259="",E259="",B259=""),"",IF(UPPER(LEFT(B259,1))="F",-7.709133+0.0042232*J259*E259,-7.999994+0.0036124*J259*E259))</f>
        <v/>
      </c>
      <c r="N259" s="19" t="str">
        <f aca="false">IF(M259="","",J259-M259)</f>
        <v/>
      </c>
      <c r="O259" s="18" t="str">
        <f aca="false">IF(M259="","",IF(M259&lt;-1,"Pre-PHV",IF(M259&lt;1,"Circa-PHV","Post-PHV")))</f>
        <v/>
      </c>
      <c r="P259" s="21" t="str">
        <f aca="false">IF(OR(A259="",D259=""),"",_xlfn.MAXIFS($D$4:$D$503,$A$4:$A$503,A259,$D$4:$D$503,"&lt;="&amp;(D259-73)))</f>
        <v/>
      </c>
      <c r="Q259" s="19" t="str">
        <f aca="false">IF(OR(P259="",P259=0),"",SUMIFS($E$4:$E$503,$A$4:$A$503,A259,$D$4:$D$503,P259)/COUNTIFS($A$4:$A$503,A259,$D$4:$D$503,P259))</f>
        <v/>
      </c>
    </row>
    <row r="260" customFormat="false" ht="15" hidden="false" customHeight="false" outlineLevel="0" collapsed="false">
      <c r="A260" s="22"/>
      <c r="B260" s="23"/>
      <c r="C260" s="24"/>
      <c r="D260" s="24"/>
      <c r="E260" s="25"/>
      <c r="F260" s="25"/>
      <c r="G260" s="25"/>
      <c r="H260" s="25"/>
      <c r="I260" s="25"/>
      <c r="J260" s="17" t="str">
        <f aca="false">IF(OR(C260="",D260=""),"",(D260-C260)/365.25)</f>
        <v/>
      </c>
      <c r="K260" s="18" t="str">
        <f aca="false">IF(C260="","","T"&amp;ROUNDUP(MONTH(C260)/3,0))</f>
        <v/>
      </c>
      <c r="L260" s="19" t="str">
        <f aca="false">IF(OR(Q260="",E260=""),"",(E260-Q260)/((D260-P260)/365.25))</f>
        <v/>
      </c>
      <c r="M260" s="20" t="str">
        <f aca="false">IF(OR(J260="",E260="",B260=""),"",IF(UPPER(LEFT(B260,1))="F",-7.709133+0.0042232*J260*E260,-7.999994+0.0036124*J260*E260))</f>
        <v/>
      </c>
      <c r="N260" s="19" t="str">
        <f aca="false">IF(M260="","",J260-M260)</f>
        <v/>
      </c>
      <c r="O260" s="18" t="str">
        <f aca="false">IF(M260="","",IF(M260&lt;-1,"Pre-PHV",IF(M260&lt;1,"Circa-PHV","Post-PHV")))</f>
        <v/>
      </c>
      <c r="P260" s="21" t="str">
        <f aca="false">IF(OR(A260="",D260=""),"",_xlfn.MAXIFS($D$4:$D$503,$A$4:$A$503,A260,$D$4:$D$503,"&lt;="&amp;(D260-73)))</f>
        <v/>
      </c>
      <c r="Q260" s="19" t="str">
        <f aca="false">IF(OR(P260="",P260=0),"",SUMIFS($E$4:$E$503,$A$4:$A$503,A260,$D$4:$D$503,P260)/COUNTIFS($A$4:$A$503,A260,$D$4:$D$503,P260))</f>
        <v/>
      </c>
    </row>
    <row r="261" customFormat="false" ht="15" hidden="false" customHeight="false" outlineLevel="0" collapsed="false">
      <c r="A261" s="22"/>
      <c r="B261" s="23"/>
      <c r="C261" s="24"/>
      <c r="D261" s="24"/>
      <c r="E261" s="25"/>
      <c r="F261" s="25"/>
      <c r="G261" s="25"/>
      <c r="H261" s="25"/>
      <c r="I261" s="25"/>
      <c r="J261" s="17" t="str">
        <f aca="false">IF(OR(C261="",D261=""),"",(D261-C261)/365.25)</f>
        <v/>
      </c>
      <c r="K261" s="18" t="str">
        <f aca="false">IF(C261="","","T"&amp;ROUNDUP(MONTH(C261)/3,0))</f>
        <v/>
      </c>
      <c r="L261" s="19" t="str">
        <f aca="false">IF(OR(Q261="",E261=""),"",(E261-Q261)/((D261-P261)/365.25))</f>
        <v/>
      </c>
      <c r="M261" s="20" t="str">
        <f aca="false">IF(OR(J261="",E261="",B261=""),"",IF(UPPER(LEFT(B261,1))="F",-7.709133+0.0042232*J261*E261,-7.999994+0.0036124*J261*E261))</f>
        <v/>
      </c>
      <c r="N261" s="19" t="str">
        <f aca="false">IF(M261="","",J261-M261)</f>
        <v/>
      </c>
      <c r="O261" s="18" t="str">
        <f aca="false">IF(M261="","",IF(M261&lt;-1,"Pre-PHV",IF(M261&lt;1,"Circa-PHV","Post-PHV")))</f>
        <v/>
      </c>
      <c r="P261" s="21" t="str">
        <f aca="false">IF(OR(A261="",D261=""),"",_xlfn.MAXIFS($D$4:$D$503,$A$4:$A$503,A261,$D$4:$D$503,"&lt;="&amp;(D261-73)))</f>
        <v/>
      </c>
      <c r="Q261" s="19" t="str">
        <f aca="false">IF(OR(P261="",P261=0),"",SUMIFS($E$4:$E$503,$A$4:$A$503,A261,$D$4:$D$503,P261)/COUNTIFS($A$4:$A$503,A261,$D$4:$D$503,P261))</f>
        <v/>
      </c>
    </row>
    <row r="262" customFormat="false" ht="15" hidden="false" customHeight="false" outlineLevel="0" collapsed="false">
      <c r="A262" s="22"/>
      <c r="B262" s="23"/>
      <c r="C262" s="24"/>
      <c r="D262" s="24"/>
      <c r="E262" s="25"/>
      <c r="F262" s="25"/>
      <c r="G262" s="25"/>
      <c r="H262" s="25"/>
      <c r="I262" s="25"/>
      <c r="J262" s="17" t="str">
        <f aca="false">IF(OR(C262="",D262=""),"",(D262-C262)/365.25)</f>
        <v/>
      </c>
      <c r="K262" s="18" t="str">
        <f aca="false">IF(C262="","","T"&amp;ROUNDUP(MONTH(C262)/3,0))</f>
        <v/>
      </c>
      <c r="L262" s="19" t="str">
        <f aca="false">IF(OR(Q262="",E262=""),"",(E262-Q262)/((D262-P262)/365.25))</f>
        <v/>
      </c>
      <c r="M262" s="20" t="str">
        <f aca="false">IF(OR(J262="",E262="",B262=""),"",IF(UPPER(LEFT(B262,1))="F",-7.709133+0.0042232*J262*E262,-7.999994+0.0036124*J262*E262))</f>
        <v/>
      </c>
      <c r="N262" s="19" t="str">
        <f aca="false">IF(M262="","",J262-M262)</f>
        <v/>
      </c>
      <c r="O262" s="18" t="str">
        <f aca="false">IF(M262="","",IF(M262&lt;-1,"Pre-PHV",IF(M262&lt;1,"Circa-PHV","Post-PHV")))</f>
        <v/>
      </c>
      <c r="P262" s="21" t="str">
        <f aca="false">IF(OR(A262="",D262=""),"",_xlfn.MAXIFS($D$4:$D$503,$A$4:$A$503,A262,$D$4:$D$503,"&lt;="&amp;(D262-73)))</f>
        <v/>
      </c>
      <c r="Q262" s="19" t="str">
        <f aca="false">IF(OR(P262="",P262=0),"",SUMIFS($E$4:$E$503,$A$4:$A$503,A262,$D$4:$D$503,P262)/COUNTIFS($A$4:$A$503,A262,$D$4:$D$503,P262))</f>
        <v/>
      </c>
    </row>
    <row r="263" customFormat="false" ht="15" hidden="false" customHeight="false" outlineLevel="0" collapsed="false">
      <c r="A263" s="22"/>
      <c r="B263" s="23"/>
      <c r="C263" s="24"/>
      <c r="D263" s="24"/>
      <c r="E263" s="25"/>
      <c r="F263" s="25"/>
      <c r="G263" s="25"/>
      <c r="H263" s="25"/>
      <c r="I263" s="25"/>
      <c r="J263" s="17" t="str">
        <f aca="false">IF(OR(C263="",D263=""),"",(D263-C263)/365.25)</f>
        <v/>
      </c>
      <c r="K263" s="18" t="str">
        <f aca="false">IF(C263="","","T"&amp;ROUNDUP(MONTH(C263)/3,0))</f>
        <v/>
      </c>
      <c r="L263" s="19" t="str">
        <f aca="false">IF(OR(Q263="",E263=""),"",(E263-Q263)/((D263-P263)/365.25))</f>
        <v/>
      </c>
      <c r="M263" s="20" t="str">
        <f aca="false">IF(OR(J263="",E263="",B263=""),"",IF(UPPER(LEFT(B263,1))="F",-7.709133+0.0042232*J263*E263,-7.999994+0.0036124*J263*E263))</f>
        <v/>
      </c>
      <c r="N263" s="19" t="str">
        <f aca="false">IF(M263="","",J263-M263)</f>
        <v/>
      </c>
      <c r="O263" s="18" t="str">
        <f aca="false">IF(M263="","",IF(M263&lt;-1,"Pre-PHV",IF(M263&lt;1,"Circa-PHV","Post-PHV")))</f>
        <v/>
      </c>
      <c r="P263" s="21" t="str">
        <f aca="false">IF(OR(A263="",D263=""),"",_xlfn.MAXIFS($D$4:$D$503,$A$4:$A$503,A263,$D$4:$D$503,"&lt;="&amp;(D263-73)))</f>
        <v/>
      </c>
      <c r="Q263" s="19" t="str">
        <f aca="false">IF(OR(P263="",P263=0),"",SUMIFS($E$4:$E$503,$A$4:$A$503,A263,$D$4:$D$503,P263)/COUNTIFS($A$4:$A$503,A263,$D$4:$D$503,P263))</f>
        <v/>
      </c>
    </row>
    <row r="264" customFormat="false" ht="15" hidden="false" customHeight="false" outlineLevel="0" collapsed="false">
      <c r="A264" s="22"/>
      <c r="B264" s="23"/>
      <c r="C264" s="24"/>
      <c r="D264" s="24"/>
      <c r="E264" s="25"/>
      <c r="F264" s="25"/>
      <c r="G264" s="25"/>
      <c r="H264" s="25"/>
      <c r="I264" s="25"/>
      <c r="J264" s="17" t="str">
        <f aca="false">IF(OR(C264="",D264=""),"",(D264-C264)/365.25)</f>
        <v/>
      </c>
      <c r="K264" s="18" t="str">
        <f aca="false">IF(C264="","","T"&amp;ROUNDUP(MONTH(C264)/3,0))</f>
        <v/>
      </c>
      <c r="L264" s="19" t="str">
        <f aca="false">IF(OR(Q264="",E264=""),"",(E264-Q264)/((D264-P264)/365.25))</f>
        <v/>
      </c>
      <c r="M264" s="20" t="str">
        <f aca="false">IF(OR(J264="",E264="",B264=""),"",IF(UPPER(LEFT(B264,1))="F",-7.709133+0.0042232*J264*E264,-7.999994+0.0036124*J264*E264))</f>
        <v/>
      </c>
      <c r="N264" s="19" t="str">
        <f aca="false">IF(M264="","",J264-M264)</f>
        <v/>
      </c>
      <c r="O264" s="18" t="str">
        <f aca="false">IF(M264="","",IF(M264&lt;-1,"Pre-PHV",IF(M264&lt;1,"Circa-PHV","Post-PHV")))</f>
        <v/>
      </c>
      <c r="P264" s="21" t="str">
        <f aca="false">IF(OR(A264="",D264=""),"",_xlfn.MAXIFS($D$4:$D$503,$A$4:$A$503,A264,$D$4:$D$503,"&lt;="&amp;(D264-73)))</f>
        <v/>
      </c>
      <c r="Q264" s="19" t="str">
        <f aca="false">IF(OR(P264="",P264=0),"",SUMIFS($E$4:$E$503,$A$4:$A$503,A264,$D$4:$D$503,P264)/COUNTIFS($A$4:$A$503,A264,$D$4:$D$503,P264))</f>
        <v/>
      </c>
    </row>
    <row r="265" customFormat="false" ht="15" hidden="false" customHeight="false" outlineLevel="0" collapsed="false">
      <c r="A265" s="22"/>
      <c r="B265" s="23"/>
      <c r="C265" s="24"/>
      <c r="D265" s="24"/>
      <c r="E265" s="25"/>
      <c r="F265" s="25"/>
      <c r="G265" s="25"/>
      <c r="H265" s="25"/>
      <c r="I265" s="25"/>
      <c r="J265" s="17" t="str">
        <f aca="false">IF(OR(C265="",D265=""),"",(D265-C265)/365.25)</f>
        <v/>
      </c>
      <c r="K265" s="18" t="str">
        <f aca="false">IF(C265="","","T"&amp;ROUNDUP(MONTH(C265)/3,0))</f>
        <v/>
      </c>
      <c r="L265" s="19" t="str">
        <f aca="false">IF(OR(Q265="",E265=""),"",(E265-Q265)/((D265-P265)/365.25))</f>
        <v/>
      </c>
      <c r="M265" s="20" t="str">
        <f aca="false">IF(OR(J265="",E265="",B265=""),"",IF(UPPER(LEFT(B265,1))="F",-7.709133+0.0042232*J265*E265,-7.999994+0.0036124*J265*E265))</f>
        <v/>
      </c>
      <c r="N265" s="19" t="str">
        <f aca="false">IF(M265="","",J265-M265)</f>
        <v/>
      </c>
      <c r="O265" s="18" t="str">
        <f aca="false">IF(M265="","",IF(M265&lt;-1,"Pre-PHV",IF(M265&lt;1,"Circa-PHV","Post-PHV")))</f>
        <v/>
      </c>
      <c r="P265" s="21" t="str">
        <f aca="false">IF(OR(A265="",D265=""),"",_xlfn.MAXIFS($D$4:$D$503,$A$4:$A$503,A265,$D$4:$D$503,"&lt;="&amp;(D265-73)))</f>
        <v/>
      </c>
      <c r="Q265" s="19" t="str">
        <f aca="false">IF(OR(P265="",P265=0),"",SUMIFS($E$4:$E$503,$A$4:$A$503,A265,$D$4:$D$503,P265)/COUNTIFS($A$4:$A$503,A265,$D$4:$D$503,P265))</f>
        <v/>
      </c>
    </row>
    <row r="266" customFormat="false" ht="15" hidden="false" customHeight="false" outlineLevel="0" collapsed="false">
      <c r="A266" s="22"/>
      <c r="B266" s="23"/>
      <c r="C266" s="24"/>
      <c r="D266" s="24"/>
      <c r="E266" s="25"/>
      <c r="F266" s="25"/>
      <c r="G266" s="25"/>
      <c r="H266" s="25"/>
      <c r="I266" s="25"/>
      <c r="J266" s="17" t="str">
        <f aca="false">IF(OR(C266="",D266=""),"",(D266-C266)/365.25)</f>
        <v/>
      </c>
      <c r="K266" s="18" t="str">
        <f aca="false">IF(C266="","","T"&amp;ROUNDUP(MONTH(C266)/3,0))</f>
        <v/>
      </c>
      <c r="L266" s="19" t="str">
        <f aca="false">IF(OR(Q266="",E266=""),"",(E266-Q266)/((D266-P266)/365.25))</f>
        <v/>
      </c>
      <c r="M266" s="20" t="str">
        <f aca="false">IF(OR(J266="",E266="",B266=""),"",IF(UPPER(LEFT(B266,1))="F",-7.709133+0.0042232*J266*E266,-7.999994+0.0036124*J266*E266))</f>
        <v/>
      </c>
      <c r="N266" s="19" t="str">
        <f aca="false">IF(M266="","",J266-M266)</f>
        <v/>
      </c>
      <c r="O266" s="18" t="str">
        <f aca="false">IF(M266="","",IF(M266&lt;-1,"Pre-PHV",IF(M266&lt;1,"Circa-PHV","Post-PHV")))</f>
        <v/>
      </c>
      <c r="P266" s="21" t="str">
        <f aca="false">IF(OR(A266="",D266=""),"",_xlfn.MAXIFS($D$4:$D$503,$A$4:$A$503,A266,$D$4:$D$503,"&lt;="&amp;(D266-73)))</f>
        <v/>
      </c>
      <c r="Q266" s="19" t="str">
        <f aca="false">IF(OR(P266="",P266=0),"",SUMIFS($E$4:$E$503,$A$4:$A$503,A266,$D$4:$D$503,P266)/COUNTIFS($A$4:$A$503,A266,$D$4:$D$503,P266))</f>
        <v/>
      </c>
    </row>
    <row r="267" customFormat="false" ht="15" hidden="false" customHeight="false" outlineLevel="0" collapsed="false">
      <c r="A267" s="22"/>
      <c r="B267" s="23"/>
      <c r="C267" s="24"/>
      <c r="D267" s="24"/>
      <c r="E267" s="25"/>
      <c r="F267" s="25"/>
      <c r="G267" s="25"/>
      <c r="H267" s="25"/>
      <c r="I267" s="25"/>
      <c r="J267" s="17" t="str">
        <f aca="false">IF(OR(C267="",D267=""),"",(D267-C267)/365.25)</f>
        <v/>
      </c>
      <c r="K267" s="18" t="str">
        <f aca="false">IF(C267="","","T"&amp;ROUNDUP(MONTH(C267)/3,0))</f>
        <v/>
      </c>
      <c r="L267" s="19" t="str">
        <f aca="false">IF(OR(Q267="",E267=""),"",(E267-Q267)/((D267-P267)/365.25))</f>
        <v/>
      </c>
      <c r="M267" s="20" t="str">
        <f aca="false">IF(OR(J267="",E267="",B267=""),"",IF(UPPER(LEFT(B267,1))="F",-7.709133+0.0042232*J267*E267,-7.999994+0.0036124*J267*E267))</f>
        <v/>
      </c>
      <c r="N267" s="19" t="str">
        <f aca="false">IF(M267="","",J267-M267)</f>
        <v/>
      </c>
      <c r="O267" s="18" t="str">
        <f aca="false">IF(M267="","",IF(M267&lt;-1,"Pre-PHV",IF(M267&lt;1,"Circa-PHV","Post-PHV")))</f>
        <v/>
      </c>
      <c r="P267" s="21" t="str">
        <f aca="false">IF(OR(A267="",D267=""),"",_xlfn.MAXIFS($D$4:$D$503,$A$4:$A$503,A267,$D$4:$D$503,"&lt;="&amp;(D267-73)))</f>
        <v/>
      </c>
      <c r="Q267" s="19" t="str">
        <f aca="false">IF(OR(P267="",P267=0),"",SUMIFS($E$4:$E$503,$A$4:$A$503,A267,$D$4:$D$503,P267)/COUNTIFS($A$4:$A$503,A267,$D$4:$D$503,P267))</f>
        <v/>
      </c>
    </row>
    <row r="268" customFormat="false" ht="15" hidden="false" customHeight="false" outlineLevel="0" collapsed="false">
      <c r="A268" s="22"/>
      <c r="B268" s="23"/>
      <c r="C268" s="24"/>
      <c r="D268" s="24"/>
      <c r="E268" s="25"/>
      <c r="F268" s="25"/>
      <c r="G268" s="25"/>
      <c r="H268" s="25"/>
      <c r="I268" s="25"/>
      <c r="J268" s="17" t="str">
        <f aca="false">IF(OR(C268="",D268=""),"",(D268-C268)/365.25)</f>
        <v/>
      </c>
      <c r="K268" s="18" t="str">
        <f aca="false">IF(C268="","","T"&amp;ROUNDUP(MONTH(C268)/3,0))</f>
        <v/>
      </c>
      <c r="L268" s="19" t="str">
        <f aca="false">IF(OR(Q268="",E268=""),"",(E268-Q268)/((D268-P268)/365.25))</f>
        <v/>
      </c>
      <c r="M268" s="20" t="str">
        <f aca="false">IF(OR(J268="",E268="",B268=""),"",IF(UPPER(LEFT(B268,1))="F",-7.709133+0.0042232*J268*E268,-7.999994+0.0036124*J268*E268))</f>
        <v/>
      </c>
      <c r="N268" s="19" t="str">
        <f aca="false">IF(M268="","",J268-M268)</f>
        <v/>
      </c>
      <c r="O268" s="18" t="str">
        <f aca="false">IF(M268="","",IF(M268&lt;-1,"Pre-PHV",IF(M268&lt;1,"Circa-PHV","Post-PHV")))</f>
        <v/>
      </c>
      <c r="P268" s="21" t="str">
        <f aca="false">IF(OR(A268="",D268=""),"",_xlfn.MAXIFS($D$4:$D$503,$A$4:$A$503,A268,$D$4:$D$503,"&lt;="&amp;(D268-73)))</f>
        <v/>
      </c>
      <c r="Q268" s="19" t="str">
        <f aca="false">IF(OR(P268="",P268=0),"",SUMIFS($E$4:$E$503,$A$4:$A$503,A268,$D$4:$D$503,P268)/COUNTIFS($A$4:$A$503,A268,$D$4:$D$503,P268))</f>
        <v/>
      </c>
    </row>
    <row r="269" customFormat="false" ht="15" hidden="false" customHeight="false" outlineLevel="0" collapsed="false">
      <c r="A269" s="22"/>
      <c r="B269" s="23"/>
      <c r="C269" s="24"/>
      <c r="D269" s="24"/>
      <c r="E269" s="25"/>
      <c r="F269" s="25"/>
      <c r="G269" s="25"/>
      <c r="H269" s="25"/>
      <c r="I269" s="25"/>
      <c r="J269" s="17" t="str">
        <f aca="false">IF(OR(C269="",D269=""),"",(D269-C269)/365.25)</f>
        <v/>
      </c>
      <c r="K269" s="18" t="str">
        <f aca="false">IF(C269="","","T"&amp;ROUNDUP(MONTH(C269)/3,0))</f>
        <v/>
      </c>
      <c r="L269" s="19" t="str">
        <f aca="false">IF(OR(Q269="",E269=""),"",(E269-Q269)/((D269-P269)/365.25))</f>
        <v/>
      </c>
      <c r="M269" s="20" t="str">
        <f aca="false">IF(OR(J269="",E269="",B269=""),"",IF(UPPER(LEFT(B269,1))="F",-7.709133+0.0042232*J269*E269,-7.999994+0.0036124*J269*E269))</f>
        <v/>
      </c>
      <c r="N269" s="19" t="str">
        <f aca="false">IF(M269="","",J269-M269)</f>
        <v/>
      </c>
      <c r="O269" s="18" t="str">
        <f aca="false">IF(M269="","",IF(M269&lt;-1,"Pre-PHV",IF(M269&lt;1,"Circa-PHV","Post-PHV")))</f>
        <v/>
      </c>
      <c r="P269" s="21" t="str">
        <f aca="false">IF(OR(A269="",D269=""),"",_xlfn.MAXIFS($D$4:$D$503,$A$4:$A$503,A269,$D$4:$D$503,"&lt;="&amp;(D269-73)))</f>
        <v/>
      </c>
      <c r="Q269" s="19" t="str">
        <f aca="false">IF(OR(P269="",P269=0),"",SUMIFS($E$4:$E$503,$A$4:$A$503,A269,$D$4:$D$503,P269)/COUNTIFS($A$4:$A$503,A269,$D$4:$D$503,P269))</f>
        <v/>
      </c>
    </row>
    <row r="270" customFormat="false" ht="15" hidden="false" customHeight="false" outlineLevel="0" collapsed="false">
      <c r="A270" s="22"/>
      <c r="B270" s="23"/>
      <c r="C270" s="24"/>
      <c r="D270" s="24"/>
      <c r="E270" s="25"/>
      <c r="F270" s="25"/>
      <c r="G270" s="25"/>
      <c r="H270" s="25"/>
      <c r="I270" s="25"/>
      <c r="J270" s="17" t="str">
        <f aca="false">IF(OR(C270="",D270=""),"",(D270-C270)/365.25)</f>
        <v/>
      </c>
      <c r="K270" s="18" t="str">
        <f aca="false">IF(C270="","","T"&amp;ROUNDUP(MONTH(C270)/3,0))</f>
        <v/>
      </c>
      <c r="L270" s="19" t="str">
        <f aca="false">IF(OR(Q270="",E270=""),"",(E270-Q270)/((D270-P270)/365.25))</f>
        <v/>
      </c>
      <c r="M270" s="20" t="str">
        <f aca="false">IF(OR(J270="",E270="",B270=""),"",IF(UPPER(LEFT(B270,1))="F",-7.709133+0.0042232*J270*E270,-7.999994+0.0036124*J270*E270))</f>
        <v/>
      </c>
      <c r="N270" s="19" t="str">
        <f aca="false">IF(M270="","",J270-M270)</f>
        <v/>
      </c>
      <c r="O270" s="18" t="str">
        <f aca="false">IF(M270="","",IF(M270&lt;-1,"Pre-PHV",IF(M270&lt;1,"Circa-PHV","Post-PHV")))</f>
        <v/>
      </c>
      <c r="P270" s="21" t="str">
        <f aca="false">IF(OR(A270="",D270=""),"",_xlfn.MAXIFS($D$4:$D$503,$A$4:$A$503,A270,$D$4:$D$503,"&lt;="&amp;(D270-73)))</f>
        <v/>
      </c>
      <c r="Q270" s="19" t="str">
        <f aca="false">IF(OR(P270="",P270=0),"",SUMIFS($E$4:$E$503,$A$4:$A$503,A270,$D$4:$D$503,P270)/COUNTIFS($A$4:$A$503,A270,$D$4:$D$503,P270))</f>
        <v/>
      </c>
    </row>
    <row r="271" customFormat="false" ht="15" hidden="false" customHeight="false" outlineLevel="0" collapsed="false">
      <c r="A271" s="22"/>
      <c r="B271" s="23"/>
      <c r="C271" s="24"/>
      <c r="D271" s="24"/>
      <c r="E271" s="25"/>
      <c r="F271" s="25"/>
      <c r="G271" s="25"/>
      <c r="H271" s="25"/>
      <c r="I271" s="25"/>
      <c r="J271" s="17" t="str">
        <f aca="false">IF(OR(C271="",D271=""),"",(D271-C271)/365.25)</f>
        <v/>
      </c>
      <c r="K271" s="18" t="str">
        <f aca="false">IF(C271="","","T"&amp;ROUNDUP(MONTH(C271)/3,0))</f>
        <v/>
      </c>
      <c r="L271" s="19" t="str">
        <f aca="false">IF(OR(Q271="",E271=""),"",(E271-Q271)/((D271-P271)/365.25))</f>
        <v/>
      </c>
      <c r="M271" s="20" t="str">
        <f aca="false">IF(OR(J271="",E271="",B271=""),"",IF(UPPER(LEFT(B271,1))="F",-7.709133+0.0042232*J271*E271,-7.999994+0.0036124*J271*E271))</f>
        <v/>
      </c>
      <c r="N271" s="19" t="str">
        <f aca="false">IF(M271="","",J271-M271)</f>
        <v/>
      </c>
      <c r="O271" s="18" t="str">
        <f aca="false">IF(M271="","",IF(M271&lt;-1,"Pre-PHV",IF(M271&lt;1,"Circa-PHV","Post-PHV")))</f>
        <v/>
      </c>
      <c r="P271" s="21" t="str">
        <f aca="false">IF(OR(A271="",D271=""),"",_xlfn.MAXIFS($D$4:$D$503,$A$4:$A$503,A271,$D$4:$D$503,"&lt;="&amp;(D271-73)))</f>
        <v/>
      </c>
      <c r="Q271" s="19" t="str">
        <f aca="false">IF(OR(P271="",P271=0),"",SUMIFS($E$4:$E$503,$A$4:$A$503,A271,$D$4:$D$503,P271)/COUNTIFS($A$4:$A$503,A271,$D$4:$D$503,P271))</f>
        <v/>
      </c>
    </row>
    <row r="272" customFormat="false" ht="15" hidden="false" customHeight="false" outlineLevel="0" collapsed="false">
      <c r="A272" s="22"/>
      <c r="B272" s="23"/>
      <c r="C272" s="24"/>
      <c r="D272" s="24"/>
      <c r="E272" s="25"/>
      <c r="F272" s="25"/>
      <c r="G272" s="25"/>
      <c r="H272" s="25"/>
      <c r="I272" s="25"/>
      <c r="J272" s="17" t="str">
        <f aca="false">IF(OR(C272="",D272=""),"",(D272-C272)/365.25)</f>
        <v/>
      </c>
      <c r="K272" s="18" t="str">
        <f aca="false">IF(C272="","","T"&amp;ROUNDUP(MONTH(C272)/3,0))</f>
        <v/>
      </c>
      <c r="L272" s="19" t="str">
        <f aca="false">IF(OR(Q272="",E272=""),"",(E272-Q272)/((D272-P272)/365.25))</f>
        <v/>
      </c>
      <c r="M272" s="20" t="str">
        <f aca="false">IF(OR(J272="",E272="",B272=""),"",IF(UPPER(LEFT(B272,1))="F",-7.709133+0.0042232*J272*E272,-7.999994+0.0036124*J272*E272))</f>
        <v/>
      </c>
      <c r="N272" s="19" t="str">
        <f aca="false">IF(M272="","",J272-M272)</f>
        <v/>
      </c>
      <c r="O272" s="18" t="str">
        <f aca="false">IF(M272="","",IF(M272&lt;-1,"Pre-PHV",IF(M272&lt;1,"Circa-PHV","Post-PHV")))</f>
        <v/>
      </c>
      <c r="P272" s="21" t="str">
        <f aca="false">IF(OR(A272="",D272=""),"",_xlfn.MAXIFS($D$4:$D$503,$A$4:$A$503,A272,$D$4:$D$503,"&lt;="&amp;(D272-73)))</f>
        <v/>
      </c>
      <c r="Q272" s="19" t="str">
        <f aca="false">IF(OR(P272="",P272=0),"",SUMIFS($E$4:$E$503,$A$4:$A$503,A272,$D$4:$D$503,P272)/COUNTIFS($A$4:$A$503,A272,$D$4:$D$503,P272))</f>
        <v/>
      </c>
    </row>
    <row r="273" customFormat="false" ht="15" hidden="false" customHeight="false" outlineLevel="0" collapsed="false">
      <c r="A273" s="22"/>
      <c r="B273" s="23"/>
      <c r="C273" s="24"/>
      <c r="D273" s="24"/>
      <c r="E273" s="25"/>
      <c r="F273" s="25"/>
      <c r="G273" s="25"/>
      <c r="H273" s="25"/>
      <c r="I273" s="25"/>
      <c r="J273" s="17" t="str">
        <f aca="false">IF(OR(C273="",D273=""),"",(D273-C273)/365.25)</f>
        <v/>
      </c>
      <c r="K273" s="18" t="str">
        <f aca="false">IF(C273="","","T"&amp;ROUNDUP(MONTH(C273)/3,0))</f>
        <v/>
      </c>
      <c r="L273" s="19" t="str">
        <f aca="false">IF(OR(Q273="",E273=""),"",(E273-Q273)/((D273-P273)/365.25))</f>
        <v/>
      </c>
      <c r="M273" s="20" t="str">
        <f aca="false">IF(OR(J273="",E273="",B273=""),"",IF(UPPER(LEFT(B273,1))="F",-7.709133+0.0042232*J273*E273,-7.999994+0.0036124*J273*E273))</f>
        <v/>
      </c>
      <c r="N273" s="19" t="str">
        <f aca="false">IF(M273="","",J273-M273)</f>
        <v/>
      </c>
      <c r="O273" s="18" t="str">
        <f aca="false">IF(M273="","",IF(M273&lt;-1,"Pre-PHV",IF(M273&lt;1,"Circa-PHV","Post-PHV")))</f>
        <v/>
      </c>
      <c r="P273" s="21" t="str">
        <f aca="false">IF(OR(A273="",D273=""),"",_xlfn.MAXIFS($D$4:$D$503,$A$4:$A$503,A273,$D$4:$D$503,"&lt;="&amp;(D273-73)))</f>
        <v/>
      </c>
      <c r="Q273" s="19" t="str">
        <f aca="false">IF(OR(P273="",P273=0),"",SUMIFS($E$4:$E$503,$A$4:$A$503,A273,$D$4:$D$503,P273)/COUNTIFS($A$4:$A$503,A273,$D$4:$D$503,P273))</f>
        <v/>
      </c>
    </row>
    <row r="274" customFormat="false" ht="15" hidden="false" customHeight="false" outlineLevel="0" collapsed="false">
      <c r="A274" s="22"/>
      <c r="B274" s="23"/>
      <c r="C274" s="24"/>
      <c r="D274" s="24"/>
      <c r="E274" s="25"/>
      <c r="F274" s="25"/>
      <c r="G274" s="25"/>
      <c r="H274" s="25"/>
      <c r="I274" s="25"/>
      <c r="J274" s="17" t="str">
        <f aca="false">IF(OR(C274="",D274=""),"",(D274-C274)/365.25)</f>
        <v/>
      </c>
      <c r="K274" s="18" t="str">
        <f aca="false">IF(C274="","","T"&amp;ROUNDUP(MONTH(C274)/3,0))</f>
        <v/>
      </c>
      <c r="L274" s="19" t="str">
        <f aca="false">IF(OR(Q274="",E274=""),"",(E274-Q274)/((D274-P274)/365.25))</f>
        <v/>
      </c>
      <c r="M274" s="20" t="str">
        <f aca="false">IF(OR(J274="",E274="",B274=""),"",IF(UPPER(LEFT(B274,1))="F",-7.709133+0.0042232*J274*E274,-7.999994+0.0036124*J274*E274))</f>
        <v/>
      </c>
      <c r="N274" s="19" t="str">
        <f aca="false">IF(M274="","",J274-M274)</f>
        <v/>
      </c>
      <c r="O274" s="18" t="str">
        <f aca="false">IF(M274="","",IF(M274&lt;-1,"Pre-PHV",IF(M274&lt;1,"Circa-PHV","Post-PHV")))</f>
        <v/>
      </c>
      <c r="P274" s="21" t="str">
        <f aca="false">IF(OR(A274="",D274=""),"",_xlfn.MAXIFS($D$4:$D$503,$A$4:$A$503,A274,$D$4:$D$503,"&lt;="&amp;(D274-73)))</f>
        <v/>
      </c>
      <c r="Q274" s="19" t="str">
        <f aca="false">IF(OR(P274="",P274=0),"",SUMIFS($E$4:$E$503,$A$4:$A$503,A274,$D$4:$D$503,P274)/COUNTIFS($A$4:$A$503,A274,$D$4:$D$503,P274))</f>
        <v/>
      </c>
    </row>
    <row r="275" customFormat="false" ht="15" hidden="false" customHeight="false" outlineLevel="0" collapsed="false">
      <c r="A275" s="22"/>
      <c r="B275" s="23"/>
      <c r="C275" s="24"/>
      <c r="D275" s="24"/>
      <c r="E275" s="25"/>
      <c r="F275" s="25"/>
      <c r="G275" s="25"/>
      <c r="H275" s="25"/>
      <c r="I275" s="25"/>
      <c r="J275" s="17" t="str">
        <f aca="false">IF(OR(C275="",D275=""),"",(D275-C275)/365.25)</f>
        <v/>
      </c>
      <c r="K275" s="18" t="str">
        <f aca="false">IF(C275="","","T"&amp;ROUNDUP(MONTH(C275)/3,0))</f>
        <v/>
      </c>
      <c r="L275" s="19" t="str">
        <f aca="false">IF(OR(Q275="",E275=""),"",(E275-Q275)/((D275-P275)/365.25))</f>
        <v/>
      </c>
      <c r="M275" s="20" t="str">
        <f aca="false">IF(OR(J275="",E275="",B275=""),"",IF(UPPER(LEFT(B275,1))="F",-7.709133+0.0042232*J275*E275,-7.999994+0.0036124*J275*E275))</f>
        <v/>
      </c>
      <c r="N275" s="19" t="str">
        <f aca="false">IF(M275="","",J275-M275)</f>
        <v/>
      </c>
      <c r="O275" s="18" t="str">
        <f aca="false">IF(M275="","",IF(M275&lt;-1,"Pre-PHV",IF(M275&lt;1,"Circa-PHV","Post-PHV")))</f>
        <v/>
      </c>
      <c r="P275" s="21" t="str">
        <f aca="false">IF(OR(A275="",D275=""),"",_xlfn.MAXIFS($D$4:$D$503,$A$4:$A$503,A275,$D$4:$D$503,"&lt;="&amp;(D275-73)))</f>
        <v/>
      </c>
      <c r="Q275" s="19" t="str">
        <f aca="false">IF(OR(P275="",P275=0),"",SUMIFS($E$4:$E$503,$A$4:$A$503,A275,$D$4:$D$503,P275)/COUNTIFS($A$4:$A$503,A275,$D$4:$D$503,P275))</f>
        <v/>
      </c>
    </row>
    <row r="276" customFormat="false" ht="15" hidden="false" customHeight="false" outlineLevel="0" collapsed="false">
      <c r="A276" s="22"/>
      <c r="B276" s="23"/>
      <c r="C276" s="24"/>
      <c r="D276" s="24"/>
      <c r="E276" s="25"/>
      <c r="F276" s="25"/>
      <c r="G276" s="25"/>
      <c r="H276" s="25"/>
      <c r="I276" s="25"/>
      <c r="J276" s="17" t="str">
        <f aca="false">IF(OR(C276="",D276=""),"",(D276-C276)/365.25)</f>
        <v/>
      </c>
      <c r="K276" s="18" t="str">
        <f aca="false">IF(C276="","","T"&amp;ROUNDUP(MONTH(C276)/3,0))</f>
        <v/>
      </c>
      <c r="L276" s="19" t="str">
        <f aca="false">IF(OR(Q276="",E276=""),"",(E276-Q276)/((D276-P276)/365.25))</f>
        <v/>
      </c>
      <c r="M276" s="20" t="str">
        <f aca="false">IF(OR(J276="",E276="",B276=""),"",IF(UPPER(LEFT(B276,1))="F",-7.709133+0.0042232*J276*E276,-7.999994+0.0036124*J276*E276))</f>
        <v/>
      </c>
      <c r="N276" s="19" t="str">
        <f aca="false">IF(M276="","",J276-M276)</f>
        <v/>
      </c>
      <c r="O276" s="18" t="str">
        <f aca="false">IF(M276="","",IF(M276&lt;-1,"Pre-PHV",IF(M276&lt;1,"Circa-PHV","Post-PHV")))</f>
        <v/>
      </c>
      <c r="P276" s="21" t="str">
        <f aca="false">IF(OR(A276="",D276=""),"",_xlfn.MAXIFS($D$4:$D$503,$A$4:$A$503,A276,$D$4:$D$503,"&lt;="&amp;(D276-73)))</f>
        <v/>
      </c>
      <c r="Q276" s="19" t="str">
        <f aca="false">IF(OR(P276="",P276=0),"",SUMIFS($E$4:$E$503,$A$4:$A$503,A276,$D$4:$D$503,P276)/COUNTIFS($A$4:$A$503,A276,$D$4:$D$503,P276))</f>
        <v/>
      </c>
    </row>
    <row r="277" customFormat="false" ht="15" hidden="false" customHeight="false" outlineLevel="0" collapsed="false">
      <c r="A277" s="22"/>
      <c r="B277" s="23"/>
      <c r="C277" s="24"/>
      <c r="D277" s="24"/>
      <c r="E277" s="25"/>
      <c r="F277" s="25"/>
      <c r="G277" s="25"/>
      <c r="H277" s="25"/>
      <c r="I277" s="25"/>
      <c r="J277" s="17" t="str">
        <f aca="false">IF(OR(C277="",D277=""),"",(D277-C277)/365.25)</f>
        <v/>
      </c>
      <c r="K277" s="18" t="str">
        <f aca="false">IF(C277="","","T"&amp;ROUNDUP(MONTH(C277)/3,0))</f>
        <v/>
      </c>
      <c r="L277" s="19" t="str">
        <f aca="false">IF(OR(Q277="",E277=""),"",(E277-Q277)/((D277-P277)/365.25))</f>
        <v/>
      </c>
      <c r="M277" s="20" t="str">
        <f aca="false">IF(OR(J277="",E277="",B277=""),"",IF(UPPER(LEFT(B277,1))="F",-7.709133+0.0042232*J277*E277,-7.999994+0.0036124*J277*E277))</f>
        <v/>
      </c>
      <c r="N277" s="19" t="str">
        <f aca="false">IF(M277="","",J277-M277)</f>
        <v/>
      </c>
      <c r="O277" s="18" t="str">
        <f aca="false">IF(M277="","",IF(M277&lt;-1,"Pre-PHV",IF(M277&lt;1,"Circa-PHV","Post-PHV")))</f>
        <v/>
      </c>
      <c r="P277" s="21" t="str">
        <f aca="false">IF(OR(A277="",D277=""),"",_xlfn.MAXIFS($D$4:$D$503,$A$4:$A$503,A277,$D$4:$D$503,"&lt;="&amp;(D277-73)))</f>
        <v/>
      </c>
      <c r="Q277" s="19" t="str">
        <f aca="false">IF(OR(P277="",P277=0),"",SUMIFS($E$4:$E$503,$A$4:$A$503,A277,$D$4:$D$503,P277)/COUNTIFS($A$4:$A$503,A277,$D$4:$D$503,P277))</f>
        <v/>
      </c>
    </row>
    <row r="278" customFormat="false" ht="15" hidden="false" customHeight="false" outlineLevel="0" collapsed="false">
      <c r="A278" s="22"/>
      <c r="B278" s="23"/>
      <c r="C278" s="24"/>
      <c r="D278" s="24"/>
      <c r="E278" s="25"/>
      <c r="F278" s="25"/>
      <c r="G278" s="25"/>
      <c r="H278" s="25"/>
      <c r="I278" s="25"/>
      <c r="J278" s="17" t="str">
        <f aca="false">IF(OR(C278="",D278=""),"",(D278-C278)/365.25)</f>
        <v/>
      </c>
      <c r="K278" s="18" t="str">
        <f aca="false">IF(C278="","","T"&amp;ROUNDUP(MONTH(C278)/3,0))</f>
        <v/>
      </c>
      <c r="L278" s="19" t="str">
        <f aca="false">IF(OR(Q278="",E278=""),"",(E278-Q278)/((D278-P278)/365.25))</f>
        <v/>
      </c>
      <c r="M278" s="20" t="str">
        <f aca="false">IF(OR(J278="",E278="",B278=""),"",IF(UPPER(LEFT(B278,1))="F",-7.709133+0.0042232*J278*E278,-7.999994+0.0036124*J278*E278))</f>
        <v/>
      </c>
      <c r="N278" s="19" t="str">
        <f aca="false">IF(M278="","",J278-M278)</f>
        <v/>
      </c>
      <c r="O278" s="18" t="str">
        <f aca="false">IF(M278="","",IF(M278&lt;-1,"Pre-PHV",IF(M278&lt;1,"Circa-PHV","Post-PHV")))</f>
        <v/>
      </c>
      <c r="P278" s="21" t="str">
        <f aca="false">IF(OR(A278="",D278=""),"",_xlfn.MAXIFS($D$4:$D$503,$A$4:$A$503,A278,$D$4:$D$503,"&lt;="&amp;(D278-73)))</f>
        <v/>
      </c>
      <c r="Q278" s="19" t="str">
        <f aca="false">IF(OR(P278="",P278=0),"",SUMIFS($E$4:$E$503,$A$4:$A$503,A278,$D$4:$D$503,P278)/COUNTIFS($A$4:$A$503,A278,$D$4:$D$503,P278))</f>
        <v/>
      </c>
    </row>
    <row r="279" customFormat="false" ht="15" hidden="false" customHeight="false" outlineLevel="0" collapsed="false">
      <c r="A279" s="22"/>
      <c r="B279" s="23"/>
      <c r="C279" s="24"/>
      <c r="D279" s="24"/>
      <c r="E279" s="25"/>
      <c r="F279" s="25"/>
      <c r="G279" s="25"/>
      <c r="H279" s="25"/>
      <c r="I279" s="25"/>
      <c r="J279" s="17" t="str">
        <f aca="false">IF(OR(C279="",D279=""),"",(D279-C279)/365.25)</f>
        <v/>
      </c>
      <c r="K279" s="18" t="str">
        <f aca="false">IF(C279="","","T"&amp;ROUNDUP(MONTH(C279)/3,0))</f>
        <v/>
      </c>
      <c r="L279" s="19" t="str">
        <f aca="false">IF(OR(Q279="",E279=""),"",(E279-Q279)/((D279-P279)/365.25))</f>
        <v/>
      </c>
      <c r="M279" s="20" t="str">
        <f aca="false">IF(OR(J279="",E279="",B279=""),"",IF(UPPER(LEFT(B279,1))="F",-7.709133+0.0042232*J279*E279,-7.999994+0.0036124*J279*E279))</f>
        <v/>
      </c>
      <c r="N279" s="19" t="str">
        <f aca="false">IF(M279="","",J279-M279)</f>
        <v/>
      </c>
      <c r="O279" s="18" t="str">
        <f aca="false">IF(M279="","",IF(M279&lt;-1,"Pre-PHV",IF(M279&lt;1,"Circa-PHV","Post-PHV")))</f>
        <v/>
      </c>
      <c r="P279" s="21" t="str">
        <f aca="false">IF(OR(A279="",D279=""),"",_xlfn.MAXIFS($D$4:$D$503,$A$4:$A$503,A279,$D$4:$D$503,"&lt;="&amp;(D279-73)))</f>
        <v/>
      </c>
      <c r="Q279" s="19" t="str">
        <f aca="false">IF(OR(P279="",P279=0),"",SUMIFS($E$4:$E$503,$A$4:$A$503,A279,$D$4:$D$503,P279)/COUNTIFS($A$4:$A$503,A279,$D$4:$D$503,P279))</f>
        <v/>
      </c>
    </row>
    <row r="280" customFormat="false" ht="15" hidden="false" customHeight="false" outlineLevel="0" collapsed="false">
      <c r="A280" s="22"/>
      <c r="B280" s="23"/>
      <c r="C280" s="24"/>
      <c r="D280" s="24"/>
      <c r="E280" s="25"/>
      <c r="F280" s="25"/>
      <c r="G280" s="25"/>
      <c r="H280" s="25"/>
      <c r="I280" s="25"/>
      <c r="J280" s="17" t="str">
        <f aca="false">IF(OR(C280="",D280=""),"",(D280-C280)/365.25)</f>
        <v/>
      </c>
      <c r="K280" s="18" t="str">
        <f aca="false">IF(C280="","","T"&amp;ROUNDUP(MONTH(C280)/3,0))</f>
        <v/>
      </c>
      <c r="L280" s="19" t="str">
        <f aca="false">IF(OR(Q280="",E280=""),"",(E280-Q280)/((D280-P280)/365.25))</f>
        <v/>
      </c>
      <c r="M280" s="20" t="str">
        <f aca="false">IF(OR(J280="",E280="",B280=""),"",IF(UPPER(LEFT(B280,1))="F",-7.709133+0.0042232*J280*E280,-7.999994+0.0036124*J280*E280))</f>
        <v/>
      </c>
      <c r="N280" s="19" t="str">
        <f aca="false">IF(M280="","",J280-M280)</f>
        <v/>
      </c>
      <c r="O280" s="18" t="str">
        <f aca="false">IF(M280="","",IF(M280&lt;-1,"Pre-PHV",IF(M280&lt;1,"Circa-PHV","Post-PHV")))</f>
        <v/>
      </c>
      <c r="P280" s="21" t="str">
        <f aca="false">IF(OR(A280="",D280=""),"",_xlfn.MAXIFS($D$4:$D$503,$A$4:$A$503,A280,$D$4:$D$503,"&lt;="&amp;(D280-73)))</f>
        <v/>
      </c>
      <c r="Q280" s="19" t="str">
        <f aca="false">IF(OR(P280="",P280=0),"",SUMIFS($E$4:$E$503,$A$4:$A$503,A280,$D$4:$D$503,P280)/COUNTIFS($A$4:$A$503,A280,$D$4:$D$503,P280))</f>
        <v/>
      </c>
    </row>
    <row r="281" customFormat="false" ht="15" hidden="false" customHeight="false" outlineLevel="0" collapsed="false">
      <c r="A281" s="22"/>
      <c r="B281" s="23"/>
      <c r="C281" s="24"/>
      <c r="D281" s="24"/>
      <c r="E281" s="25"/>
      <c r="F281" s="25"/>
      <c r="G281" s="25"/>
      <c r="H281" s="25"/>
      <c r="I281" s="25"/>
      <c r="J281" s="17" t="str">
        <f aca="false">IF(OR(C281="",D281=""),"",(D281-C281)/365.25)</f>
        <v/>
      </c>
      <c r="K281" s="18" t="str">
        <f aca="false">IF(C281="","","T"&amp;ROUNDUP(MONTH(C281)/3,0))</f>
        <v/>
      </c>
      <c r="L281" s="19" t="str">
        <f aca="false">IF(OR(Q281="",E281=""),"",(E281-Q281)/((D281-P281)/365.25))</f>
        <v/>
      </c>
      <c r="M281" s="20" t="str">
        <f aca="false">IF(OR(J281="",E281="",B281=""),"",IF(UPPER(LEFT(B281,1))="F",-7.709133+0.0042232*J281*E281,-7.999994+0.0036124*J281*E281))</f>
        <v/>
      </c>
      <c r="N281" s="19" t="str">
        <f aca="false">IF(M281="","",J281-M281)</f>
        <v/>
      </c>
      <c r="O281" s="18" t="str">
        <f aca="false">IF(M281="","",IF(M281&lt;-1,"Pre-PHV",IF(M281&lt;1,"Circa-PHV","Post-PHV")))</f>
        <v/>
      </c>
      <c r="P281" s="21" t="str">
        <f aca="false">IF(OR(A281="",D281=""),"",_xlfn.MAXIFS($D$4:$D$503,$A$4:$A$503,A281,$D$4:$D$503,"&lt;="&amp;(D281-73)))</f>
        <v/>
      </c>
      <c r="Q281" s="19" t="str">
        <f aca="false">IF(OR(P281="",P281=0),"",SUMIFS($E$4:$E$503,$A$4:$A$503,A281,$D$4:$D$503,P281)/COUNTIFS($A$4:$A$503,A281,$D$4:$D$503,P281))</f>
        <v/>
      </c>
    </row>
    <row r="282" customFormat="false" ht="15" hidden="false" customHeight="false" outlineLevel="0" collapsed="false">
      <c r="A282" s="22"/>
      <c r="B282" s="23"/>
      <c r="C282" s="24"/>
      <c r="D282" s="24"/>
      <c r="E282" s="25"/>
      <c r="F282" s="25"/>
      <c r="G282" s="25"/>
      <c r="H282" s="25"/>
      <c r="I282" s="25"/>
      <c r="J282" s="17" t="str">
        <f aca="false">IF(OR(C282="",D282=""),"",(D282-C282)/365.25)</f>
        <v/>
      </c>
      <c r="K282" s="18" t="str">
        <f aca="false">IF(C282="","","T"&amp;ROUNDUP(MONTH(C282)/3,0))</f>
        <v/>
      </c>
      <c r="L282" s="19" t="str">
        <f aca="false">IF(OR(Q282="",E282=""),"",(E282-Q282)/((D282-P282)/365.25))</f>
        <v/>
      </c>
      <c r="M282" s="20" t="str">
        <f aca="false">IF(OR(J282="",E282="",B282=""),"",IF(UPPER(LEFT(B282,1))="F",-7.709133+0.0042232*J282*E282,-7.999994+0.0036124*J282*E282))</f>
        <v/>
      </c>
      <c r="N282" s="19" t="str">
        <f aca="false">IF(M282="","",J282-M282)</f>
        <v/>
      </c>
      <c r="O282" s="18" t="str">
        <f aca="false">IF(M282="","",IF(M282&lt;-1,"Pre-PHV",IF(M282&lt;1,"Circa-PHV","Post-PHV")))</f>
        <v/>
      </c>
      <c r="P282" s="21" t="str">
        <f aca="false">IF(OR(A282="",D282=""),"",_xlfn.MAXIFS($D$4:$D$503,$A$4:$A$503,A282,$D$4:$D$503,"&lt;="&amp;(D282-73)))</f>
        <v/>
      </c>
      <c r="Q282" s="19" t="str">
        <f aca="false">IF(OR(P282="",P282=0),"",SUMIFS($E$4:$E$503,$A$4:$A$503,A282,$D$4:$D$503,P282)/COUNTIFS($A$4:$A$503,A282,$D$4:$D$503,P282))</f>
        <v/>
      </c>
    </row>
    <row r="283" customFormat="false" ht="15" hidden="false" customHeight="false" outlineLevel="0" collapsed="false">
      <c r="A283" s="22"/>
      <c r="B283" s="23"/>
      <c r="C283" s="24"/>
      <c r="D283" s="24"/>
      <c r="E283" s="25"/>
      <c r="F283" s="25"/>
      <c r="G283" s="25"/>
      <c r="H283" s="25"/>
      <c r="I283" s="25"/>
      <c r="J283" s="17" t="str">
        <f aca="false">IF(OR(C283="",D283=""),"",(D283-C283)/365.25)</f>
        <v/>
      </c>
      <c r="K283" s="18" t="str">
        <f aca="false">IF(C283="","","T"&amp;ROUNDUP(MONTH(C283)/3,0))</f>
        <v/>
      </c>
      <c r="L283" s="19" t="str">
        <f aca="false">IF(OR(Q283="",E283=""),"",(E283-Q283)/((D283-P283)/365.25))</f>
        <v/>
      </c>
      <c r="M283" s="20" t="str">
        <f aca="false">IF(OR(J283="",E283="",B283=""),"",IF(UPPER(LEFT(B283,1))="F",-7.709133+0.0042232*J283*E283,-7.999994+0.0036124*J283*E283))</f>
        <v/>
      </c>
      <c r="N283" s="19" t="str">
        <f aca="false">IF(M283="","",J283-M283)</f>
        <v/>
      </c>
      <c r="O283" s="18" t="str">
        <f aca="false">IF(M283="","",IF(M283&lt;-1,"Pre-PHV",IF(M283&lt;1,"Circa-PHV","Post-PHV")))</f>
        <v/>
      </c>
      <c r="P283" s="21" t="str">
        <f aca="false">IF(OR(A283="",D283=""),"",_xlfn.MAXIFS($D$4:$D$503,$A$4:$A$503,A283,$D$4:$D$503,"&lt;="&amp;(D283-73)))</f>
        <v/>
      </c>
      <c r="Q283" s="19" t="str">
        <f aca="false">IF(OR(P283="",P283=0),"",SUMIFS($E$4:$E$503,$A$4:$A$503,A283,$D$4:$D$503,P283)/COUNTIFS($A$4:$A$503,A283,$D$4:$D$503,P283))</f>
        <v/>
      </c>
    </row>
    <row r="284" customFormat="false" ht="15" hidden="false" customHeight="false" outlineLevel="0" collapsed="false">
      <c r="A284" s="22"/>
      <c r="B284" s="23"/>
      <c r="C284" s="24"/>
      <c r="D284" s="24"/>
      <c r="E284" s="25"/>
      <c r="F284" s="25"/>
      <c r="G284" s="25"/>
      <c r="H284" s="25"/>
      <c r="I284" s="25"/>
      <c r="J284" s="17" t="str">
        <f aca="false">IF(OR(C284="",D284=""),"",(D284-C284)/365.25)</f>
        <v/>
      </c>
      <c r="K284" s="18" t="str">
        <f aca="false">IF(C284="","","T"&amp;ROUNDUP(MONTH(C284)/3,0))</f>
        <v/>
      </c>
      <c r="L284" s="19" t="str">
        <f aca="false">IF(OR(Q284="",E284=""),"",(E284-Q284)/((D284-P284)/365.25))</f>
        <v/>
      </c>
      <c r="M284" s="20" t="str">
        <f aca="false">IF(OR(J284="",E284="",B284=""),"",IF(UPPER(LEFT(B284,1))="F",-7.709133+0.0042232*J284*E284,-7.999994+0.0036124*J284*E284))</f>
        <v/>
      </c>
      <c r="N284" s="19" t="str">
        <f aca="false">IF(M284="","",J284-M284)</f>
        <v/>
      </c>
      <c r="O284" s="18" t="str">
        <f aca="false">IF(M284="","",IF(M284&lt;-1,"Pre-PHV",IF(M284&lt;1,"Circa-PHV","Post-PHV")))</f>
        <v/>
      </c>
      <c r="P284" s="21" t="str">
        <f aca="false">IF(OR(A284="",D284=""),"",_xlfn.MAXIFS($D$4:$D$503,$A$4:$A$503,A284,$D$4:$D$503,"&lt;="&amp;(D284-73)))</f>
        <v/>
      </c>
      <c r="Q284" s="19" t="str">
        <f aca="false">IF(OR(P284="",P284=0),"",SUMIFS($E$4:$E$503,$A$4:$A$503,A284,$D$4:$D$503,P284)/COUNTIFS($A$4:$A$503,A284,$D$4:$D$503,P284))</f>
        <v/>
      </c>
    </row>
    <row r="285" customFormat="false" ht="15" hidden="false" customHeight="false" outlineLevel="0" collapsed="false">
      <c r="A285" s="22"/>
      <c r="B285" s="23"/>
      <c r="C285" s="24"/>
      <c r="D285" s="24"/>
      <c r="E285" s="25"/>
      <c r="F285" s="25"/>
      <c r="G285" s="25"/>
      <c r="H285" s="25"/>
      <c r="I285" s="25"/>
      <c r="J285" s="17" t="str">
        <f aca="false">IF(OR(C285="",D285=""),"",(D285-C285)/365.25)</f>
        <v/>
      </c>
      <c r="K285" s="18" t="str">
        <f aca="false">IF(C285="","","T"&amp;ROUNDUP(MONTH(C285)/3,0))</f>
        <v/>
      </c>
      <c r="L285" s="19" t="str">
        <f aca="false">IF(OR(Q285="",E285=""),"",(E285-Q285)/((D285-P285)/365.25))</f>
        <v/>
      </c>
      <c r="M285" s="20" t="str">
        <f aca="false">IF(OR(J285="",E285="",B285=""),"",IF(UPPER(LEFT(B285,1))="F",-7.709133+0.0042232*J285*E285,-7.999994+0.0036124*J285*E285))</f>
        <v/>
      </c>
      <c r="N285" s="19" t="str">
        <f aca="false">IF(M285="","",J285-M285)</f>
        <v/>
      </c>
      <c r="O285" s="18" t="str">
        <f aca="false">IF(M285="","",IF(M285&lt;-1,"Pre-PHV",IF(M285&lt;1,"Circa-PHV","Post-PHV")))</f>
        <v/>
      </c>
      <c r="P285" s="21" t="str">
        <f aca="false">IF(OR(A285="",D285=""),"",_xlfn.MAXIFS($D$4:$D$503,$A$4:$A$503,A285,$D$4:$D$503,"&lt;="&amp;(D285-73)))</f>
        <v/>
      </c>
      <c r="Q285" s="19" t="str">
        <f aca="false">IF(OR(P285="",P285=0),"",SUMIFS($E$4:$E$503,$A$4:$A$503,A285,$D$4:$D$503,P285)/COUNTIFS($A$4:$A$503,A285,$D$4:$D$503,P285))</f>
        <v/>
      </c>
    </row>
    <row r="286" customFormat="false" ht="15" hidden="false" customHeight="false" outlineLevel="0" collapsed="false">
      <c r="A286" s="22"/>
      <c r="B286" s="23"/>
      <c r="C286" s="24"/>
      <c r="D286" s="24"/>
      <c r="E286" s="25"/>
      <c r="F286" s="25"/>
      <c r="G286" s="25"/>
      <c r="H286" s="25"/>
      <c r="I286" s="25"/>
      <c r="J286" s="17" t="str">
        <f aca="false">IF(OR(C286="",D286=""),"",(D286-C286)/365.25)</f>
        <v/>
      </c>
      <c r="K286" s="18" t="str">
        <f aca="false">IF(C286="","","T"&amp;ROUNDUP(MONTH(C286)/3,0))</f>
        <v/>
      </c>
      <c r="L286" s="19" t="str">
        <f aca="false">IF(OR(Q286="",E286=""),"",(E286-Q286)/((D286-P286)/365.25))</f>
        <v/>
      </c>
      <c r="M286" s="20" t="str">
        <f aca="false">IF(OR(J286="",E286="",B286=""),"",IF(UPPER(LEFT(B286,1))="F",-7.709133+0.0042232*J286*E286,-7.999994+0.0036124*J286*E286))</f>
        <v/>
      </c>
      <c r="N286" s="19" t="str">
        <f aca="false">IF(M286="","",J286-M286)</f>
        <v/>
      </c>
      <c r="O286" s="18" t="str">
        <f aca="false">IF(M286="","",IF(M286&lt;-1,"Pre-PHV",IF(M286&lt;1,"Circa-PHV","Post-PHV")))</f>
        <v/>
      </c>
      <c r="P286" s="21" t="str">
        <f aca="false">IF(OR(A286="",D286=""),"",_xlfn.MAXIFS($D$4:$D$503,$A$4:$A$503,A286,$D$4:$D$503,"&lt;="&amp;(D286-73)))</f>
        <v/>
      </c>
      <c r="Q286" s="19" t="str">
        <f aca="false">IF(OR(P286="",P286=0),"",SUMIFS($E$4:$E$503,$A$4:$A$503,A286,$D$4:$D$503,P286)/COUNTIFS($A$4:$A$503,A286,$D$4:$D$503,P286))</f>
        <v/>
      </c>
    </row>
    <row r="287" customFormat="false" ht="15" hidden="false" customHeight="false" outlineLevel="0" collapsed="false">
      <c r="A287" s="22"/>
      <c r="B287" s="23"/>
      <c r="C287" s="24"/>
      <c r="D287" s="24"/>
      <c r="E287" s="25"/>
      <c r="F287" s="25"/>
      <c r="G287" s="25"/>
      <c r="H287" s="25"/>
      <c r="I287" s="25"/>
      <c r="J287" s="17" t="str">
        <f aca="false">IF(OR(C287="",D287=""),"",(D287-C287)/365.25)</f>
        <v/>
      </c>
      <c r="K287" s="18" t="str">
        <f aca="false">IF(C287="","","T"&amp;ROUNDUP(MONTH(C287)/3,0))</f>
        <v/>
      </c>
      <c r="L287" s="19" t="str">
        <f aca="false">IF(OR(Q287="",E287=""),"",(E287-Q287)/((D287-P287)/365.25))</f>
        <v/>
      </c>
      <c r="M287" s="20" t="str">
        <f aca="false">IF(OR(J287="",E287="",B287=""),"",IF(UPPER(LEFT(B287,1))="F",-7.709133+0.0042232*J287*E287,-7.999994+0.0036124*J287*E287))</f>
        <v/>
      </c>
      <c r="N287" s="19" t="str">
        <f aca="false">IF(M287="","",J287-M287)</f>
        <v/>
      </c>
      <c r="O287" s="18" t="str">
        <f aca="false">IF(M287="","",IF(M287&lt;-1,"Pre-PHV",IF(M287&lt;1,"Circa-PHV","Post-PHV")))</f>
        <v/>
      </c>
      <c r="P287" s="21" t="str">
        <f aca="false">IF(OR(A287="",D287=""),"",_xlfn.MAXIFS($D$4:$D$503,$A$4:$A$503,A287,$D$4:$D$503,"&lt;="&amp;(D287-73)))</f>
        <v/>
      </c>
      <c r="Q287" s="19" t="str">
        <f aca="false">IF(OR(P287="",P287=0),"",SUMIFS($E$4:$E$503,$A$4:$A$503,A287,$D$4:$D$503,P287)/COUNTIFS($A$4:$A$503,A287,$D$4:$D$503,P287))</f>
        <v/>
      </c>
    </row>
    <row r="288" customFormat="false" ht="15" hidden="false" customHeight="false" outlineLevel="0" collapsed="false">
      <c r="A288" s="22"/>
      <c r="B288" s="23"/>
      <c r="C288" s="24"/>
      <c r="D288" s="24"/>
      <c r="E288" s="25"/>
      <c r="F288" s="25"/>
      <c r="G288" s="25"/>
      <c r="H288" s="25"/>
      <c r="I288" s="25"/>
      <c r="J288" s="17" t="str">
        <f aca="false">IF(OR(C288="",D288=""),"",(D288-C288)/365.25)</f>
        <v/>
      </c>
      <c r="K288" s="18" t="str">
        <f aca="false">IF(C288="","","T"&amp;ROUNDUP(MONTH(C288)/3,0))</f>
        <v/>
      </c>
      <c r="L288" s="19" t="str">
        <f aca="false">IF(OR(Q288="",E288=""),"",(E288-Q288)/((D288-P288)/365.25))</f>
        <v/>
      </c>
      <c r="M288" s="20" t="str">
        <f aca="false">IF(OR(J288="",E288="",B288=""),"",IF(UPPER(LEFT(B288,1))="F",-7.709133+0.0042232*J288*E288,-7.999994+0.0036124*J288*E288))</f>
        <v/>
      </c>
      <c r="N288" s="19" t="str">
        <f aca="false">IF(M288="","",J288-M288)</f>
        <v/>
      </c>
      <c r="O288" s="18" t="str">
        <f aca="false">IF(M288="","",IF(M288&lt;-1,"Pre-PHV",IF(M288&lt;1,"Circa-PHV","Post-PHV")))</f>
        <v/>
      </c>
      <c r="P288" s="21" t="str">
        <f aca="false">IF(OR(A288="",D288=""),"",_xlfn.MAXIFS($D$4:$D$503,$A$4:$A$503,A288,$D$4:$D$503,"&lt;="&amp;(D288-73)))</f>
        <v/>
      </c>
      <c r="Q288" s="19" t="str">
        <f aca="false">IF(OR(P288="",P288=0),"",SUMIFS($E$4:$E$503,$A$4:$A$503,A288,$D$4:$D$503,P288)/COUNTIFS($A$4:$A$503,A288,$D$4:$D$503,P288))</f>
        <v/>
      </c>
    </row>
    <row r="289" customFormat="false" ht="15" hidden="false" customHeight="false" outlineLevel="0" collapsed="false">
      <c r="A289" s="22"/>
      <c r="B289" s="23"/>
      <c r="C289" s="24"/>
      <c r="D289" s="24"/>
      <c r="E289" s="25"/>
      <c r="F289" s="25"/>
      <c r="G289" s="25"/>
      <c r="H289" s="25"/>
      <c r="I289" s="25"/>
      <c r="J289" s="17" t="str">
        <f aca="false">IF(OR(C289="",D289=""),"",(D289-C289)/365.25)</f>
        <v/>
      </c>
      <c r="K289" s="18" t="str">
        <f aca="false">IF(C289="","","T"&amp;ROUNDUP(MONTH(C289)/3,0))</f>
        <v/>
      </c>
      <c r="L289" s="19" t="str">
        <f aca="false">IF(OR(Q289="",E289=""),"",(E289-Q289)/((D289-P289)/365.25))</f>
        <v/>
      </c>
      <c r="M289" s="20" t="str">
        <f aca="false">IF(OR(J289="",E289="",B289=""),"",IF(UPPER(LEFT(B289,1))="F",-7.709133+0.0042232*J289*E289,-7.999994+0.0036124*J289*E289))</f>
        <v/>
      </c>
      <c r="N289" s="19" t="str">
        <f aca="false">IF(M289="","",J289-M289)</f>
        <v/>
      </c>
      <c r="O289" s="18" t="str">
        <f aca="false">IF(M289="","",IF(M289&lt;-1,"Pre-PHV",IF(M289&lt;1,"Circa-PHV","Post-PHV")))</f>
        <v/>
      </c>
      <c r="P289" s="21" t="str">
        <f aca="false">IF(OR(A289="",D289=""),"",_xlfn.MAXIFS($D$4:$D$503,$A$4:$A$503,A289,$D$4:$D$503,"&lt;="&amp;(D289-73)))</f>
        <v/>
      </c>
      <c r="Q289" s="19" t="str">
        <f aca="false">IF(OR(P289="",P289=0),"",SUMIFS($E$4:$E$503,$A$4:$A$503,A289,$D$4:$D$503,P289)/COUNTIFS($A$4:$A$503,A289,$D$4:$D$503,P289))</f>
        <v/>
      </c>
    </row>
    <row r="290" customFormat="false" ht="15" hidden="false" customHeight="false" outlineLevel="0" collapsed="false">
      <c r="A290" s="22"/>
      <c r="B290" s="23"/>
      <c r="C290" s="24"/>
      <c r="D290" s="24"/>
      <c r="E290" s="25"/>
      <c r="F290" s="25"/>
      <c r="G290" s="25"/>
      <c r="H290" s="25"/>
      <c r="I290" s="25"/>
      <c r="J290" s="17" t="str">
        <f aca="false">IF(OR(C290="",D290=""),"",(D290-C290)/365.25)</f>
        <v/>
      </c>
      <c r="K290" s="18" t="str">
        <f aca="false">IF(C290="","","T"&amp;ROUNDUP(MONTH(C290)/3,0))</f>
        <v/>
      </c>
      <c r="L290" s="19" t="str">
        <f aca="false">IF(OR(Q290="",E290=""),"",(E290-Q290)/((D290-P290)/365.25))</f>
        <v/>
      </c>
      <c r="M290" s="20" t="str">
        <f aca="false">IF(OR(J290="",E290="",B290=""),"",IF(UPPER(LEFT(B290,1))="F",-7.709133+0.0042232*J290*E290,-7.999994+0.0036124*J290*E290))</f>
        <v/>
      </c>
      <c r="N290" s="19" t="str">
        <f aca="false">IF(M290="","",J290-M290)</f>
        <v/>
      </c>
      <c r="O290" s="18" t="str">
        <f aca="false">IF(M290="","",IF(M290&lt;-1,"Pre-PHV",IF(M290&lt;1,"Circa-PHV","Post-PHV")))</f>
        <v/>
      </c>
      <c r="P290" s="21" t="str">
        <f aca="false">IF(OR(A290="",D290=""),"",_xlfn.MAXIFS($D$4:$D$503,$A$4:$A$503,A290,$D$4:$D$503,"&lt;="&amp;(D290-73)))</f>
        <v/>
      </c>
      <c r="Q290" s="19" t="str">
        <f aca="false">IF(OR(P290="",P290=0),"",SUMIFS($E$4:$E$503,$A$4:$A$503,A290,$D$4:$D$503,P290)/COUNTIFS($A$4:$A$503,A290,$D$4:$D$503,P290))</f>
        <v/>
      </c>
    </row>
    <row r="291" customFormat="false" ht="15" hidden="false" customHeight="false" outlineLevel="0" collapsed="false">
      <c r="A291" s="22"/>
      <c r="B291" s="23"/>
      <c r="C291" s="24"/>
      <c r="D291" s="24"/>
      <c r="E291" s="25"/>
      <c r="F291" s="25"/>
      <c r="G291" s="25"/>
      <c r="H291" s="25"/>
      <c r="I291" s="25"/>
      <c r="J291" s="17" t="str">
        <f aca="false">IF(OR(C291="",D291=""),"",(D291-C291)/365.25)</f>
        <v/>
      </c>
      <c r="K291" s="18" t="str">
        <f aca="false">IF(C291="","","T"&amp;ROUNDUP(MONTH(C291)/3,0))</f>
        <v/>
      </c>
      <c r="L291" s="19" t="str">
        <f aca="false">IF(OR(Q291="",E291=""),"",(E291-Q291)/((D291-P291)/365.25))</f>
        <v/>
      </c>
      <c r="M291" s="20" t="str">
        <f aca="false">IF(OR(J291="",E291="",B291=""),"",IF(UPPER(LEFT(B291,1))="F",-7.709133+0.0042232*J291*E291,-7.999994+0.0036124*J291*E291))</f>
        <v/>
      </c>
      <c r="N291" s="19" t="str">
        <f aca="false">IF(M291="","",J291-M291)</f>
        <v/>
      </c>
      <c r="O291" s="18" t="str">
        <f aca="false">IF(M291="","",IF(M291&lt;-1,"Pre-PHV",IF(M291&lt;1,"Circa-PHV","Post-PHV")))</f>
        <v/>
      </c>
      <c r="P291" s="21" t="str">
        <f aca="false">IF(OR(A291="",D291=""),"",_xlfn.MAXIFS($D$4:$D$503,$A$4:$A$503,A291,$D$4:$D$503,"&lt;="&amp;(D291-73)))</f>
        <v/>
      </c>
      <c r="Q291" s="19" t="str">
        <f aca="false">IF(OR(P291="",P291=0),"",SUMIFS($E$4:$E$503,$A$4:$A$503,A291,$D$4:$D$503,P291)/COUNTIFS($A$4:$A$503,A291,$D$4:$D$503,P291))</f>
        <v/>
      </c>
    </row>
    <row r="292" customFormat="false" ht="15" hidden="false" customHeight="false" outlineLevel="0" collapsed="false">
      <c r="A292" s="22"/>
      <c r="B292" s="23"/>
      <c r="C292" s="24"/>
      <c r="D292" s="24"/>
      <c r="E292" s="25"/>
      <c r="F292" s="25"/>
      <c r="G292" s="25"/>
      <c r="H292" s="25"/>
      <c r="I292" s="25"/>
      <c r="J292" s="17" t="str">
        <f aca="false">IF(OR(C292="",D292=""),"",(D292-C292)/365.25)</f>
        <v/>
      </c>
      <c r="K292" s="18" t="str">
        <f aca="false">IF(C292="","","T"&amp;ROUNDUP(MONTH(C292)/3,0))</f>
        <v/>
      </c>
      <c r="L292" s="19" t="str">
        <f aca="false">IF(OR(Q292="",E292=""),"",(E292-Q292)/((D292-P292)/365.25))</f>
        <v/>
      </c>
      <c r="M292" s="20" t="str">
        <f aca="false">IF(OR(J292="",E292="",B292=""),"",IF(UPPER(LEFT(B292,1))="F",-7.709133+0.0042232*J292*E292,-7.999994+0.0036124*J292*E292))</f>
        <v/>
      </c>
      <c r="N292" s="19" t="str">
        <f aca="false">IF(M292="","",J292-M292)</f>
        <v/>
      </c>
      <c r="O292" s="18" t="str">
        <f aca="false">IF(M292="","",IF(M292&lt;-1,"Pre-PHV",IF(M292&lt;1,"Circa-PHV","Post-PHV")))</f>
        <v/>
      </c>
      <c r="P292" s="21" t="str">
        <f aca="false">IF(OR(A292="",D292=""),"",_xlfn.MAXIFS($D$4:$D$503,$A$4:$A$503,A292,$D$4:$D$503,"&lt;="&amp;(D292-73)))</f>
        <v/>
      </c>
      <c r="Q292" s="19" t="str">
        <f aca="false">IF(OR(P292="",P292=0),"",SUMIFS($E$4:$E$503,$A$4:$A$503,A292,$D$4:$D$503,P292)/COUNTIFS($A$4:$A$503,A292,$D$4:$D$503,P292))</f>
        <v/>
      </c>
    </row>
    <row r="293" customFormat="false" ht="15" hidden="false" customHeight="false" outlineLevel="0" collapsed="false">
      <c r="A293" s="22"/>
      <c r="B293" s="23"/>
      <c r="C293" s="24"/>
      <c r="D293" s="24"/>
      <c r="E293" s="25"/>
      <c r="F293" s="25"/>
      <c r="G293" s="25"/>
      <c r="H293" s="25"/>
      <c r="I293" s="25"/>
      <c r="J293" s="17" t="str">
        <f aca="false">IF(OR(C293="",D293=""),"",(D293-C293)/365.25)</f>
        <v/>
      </c>
      <c r="K293" s="18" t="str">
        <f aca="false">IF(C293="","","T"&amp;ROUNDUP(MONTH(C293)/3,0))</f>
        <v/>
      </c>
      <c r="L293" s="19" t="str">
        <f aca="false">IF(OR(Q293="",E293=""),"",(E293-Q293)/((D293-P293)/365.25))</f>
        <v/>
      </c>
      <c r="M293" s="20" t="str">
        <f aca="false">IF(OR(J293="",E293="",B293=""),"",IF(UPPER(LEFT(B293,1))="F",-7.709133+0.0042232*J293*E293,-7.999994+0.0036124*J293*E293))</f>
        <v/>
      </c>
      <c r="N293" s="19" t="str">
        <f aca="false">IF(M293="","",J293-M293)</f>
        <v/>
      </c>
      <c r="O293" s="18" t="str">
        <f aca="false">IF(M293="","",IF(M293&lt;-1,"Pre-PHV",IF(M293&lt;1,"Circa-PHV","Post-PHV")))</f>
        <v/>
      </c>
      <c r="P293" s="21" t="str">
        <f aca="false">IF(OR(A293="",D293=""),"",_xlfn.MAXIFS($D$4:$D$503,$A$4:$A$503,A293,$D$4:$D$503,"&lt;="&amp;(D293-73)))</f>
        <v/>
      </c>
      <c r="Q293" s="19" t="str">
        <f aca="false">IF(OR(P293="",P293=0),"",SUMIFS($E$4:$E$503,$A$4:$A$503,A293,$D$4:$D$503,P293)/COUNTIFS($A$4:$A$503,A293,$D$4:$D$503,P293))</f>
        <v/>
      </c>
    </row>
    <row r="294" customFormat="false" ht="15" hidden="false" customHeight="false" outlineLevel="0" collapsed="false">
      <c r="A294" s="22"/>
      <c r="B294" s="23"/>
      <c r="C294" s="24"/>
      <c r="D294" s="24"/>
      <c r="E294" s="25"/>
      <c r="F294" s="25"/>
      <c r="G294" s="25"/>
      <c r="H294" s="25"/>
      <c r="I294" s="25"/>
      <c r="J294" s="17" t="str">
        <f aca="false">IF(OR(C294="",D294=""),"",(D294-C294)/365.25)</f>
        <v/>
      </c>
      <c r="K294" s="18" t="str">
        <f aca="false">IF(C294="","","T"&amp;ROUNDUP(MONTH(C294)/3,0))</f>
        <v/>
      </c>
      <c r="L294" s="19" t="str">
        <f aca="false">IF(OR(Q294="",E294=""),"",(E294-Q294)/((D294-P294)/365.25))</f>
        <v/>
      </c>
      <c r="M294" s="20" t="str">
        <f aca="false">IF(OR(J294="",E294="",B294=""),"",IF(UPPER(LEFT(B294,1))="F",-7.709133+0.0042232*J294*E294,-7.999994+0.0036124*J294*E294))</f>
        <v/>
      </c>
      <c r="N294" s="19" t="str">
        <f aca="false">IF(M294="","",J294-M294)</f>
        <v/>
      </c>
      <c r="O294" s="18" t="str">
        <f aca="false">IF(M294="","",IF(M294&lt;-1,"Pre-PHV",IF(M294&lt;1,"Circa-PHV","Post-PHV")))</f>
        <v/>
      </c>
      <c r="P294" s="21" t="str">
        <f aca="false">IF(OR(A294="",D294=""),"",_xlfn.MAXIFS($D$4:$D$503,$A$4:$A$503,A294,$D$4:$D$503,"&lt;="&amp;(D294-73)))</f>
        <v/>
      </c>
      <c r="Q294" s="19" t="str">
        <f aca="false">IF(OR(P294="",P294=0),"",SUMIFS($E$4:$E$503,$A$4:$A$503,A294,$D$4:$D$503,P294)/COUNTIFS($A$4:$A$503,A294,$D$4:$D$503,P294))</f>
        <v/>
      </c>
    </row>
    <row r="295" customFormat="false" ht="15" hidden="false" customHeight="false" outlineLevel="0" collapsed="false">
      <c r="A295" s="22"/>
      <c r="B295" s="23"/>
      <c r="C295" s="24"/>
      <c r="D295" s="24"/>
      <c r="E295" s="25"/>
      <c r="F295" s="25"/>
      <c r="G295" s="25"/>
      <c r="H295" s="25"/>
      <c r="I295" s="25"/>
      <c r="J295" s="17" t="str">
        <f aca="false">IF(OR(C295="",D295=""),"",(D295-C295)/365.25)</f>
        <v/>
      </c>
      <c r="K295" s="18" t="str">
        <f aca="false">IF(C295="","","T"&amp;ROUNDUP(MONTH(C295)/3,0))</f>
        <v/>
      </c>
      <c r="L295" s="19" t="str">
        <f aca="false">IF(OR(Q295="",E295=""),"",(E295-Q295)/((D295-P295)/365.25))</f>
        <v/>
      </c>
      <c r="M295" s="20" t="str">
        <f aca="false">IF(OR(J295="",E295="",B295=""),"",IF(UPPER(LEFT(B295,1))="F",-7.709133+0.0042232*J295*E295,-7.999994+0.0036124*J295*E295))</f>
        <v/>
      </c>
      <c r="N295" s="19" t="str">
        <f aca="false">IF(M295="","",J295-M295)</f>
        <v/>
      </c>
      <c r="O295" s="18" t="str">
        <f aca="false">IF(M295="","",IF(M295&lt;-1,"Pre-PHV",IF(M295&lt;1,"Circa-PHV","Post-PHV")))</f>
        <v/>
      </c>
      <c r="P295" s="21" t="str">
        <f aca="false">IF(OR(A295="",D295=""),"",_xlfn.MAXIFS($D$4:$D$503,$A$4:$A$503,A295,$D$4:$D$503,"&lt;="&amp;(D295-73)))</f>
        <v/>
      </c>
      <c r="Q295" s="19" t="str">
        <f aca="false">IF(OR(P295="",P295=0),"",SUMIFS($E$4:$E$503,$A$4:$A$503,A295,$D$4:$D$503,P295)/COUNTIFS($A$4:$A$503,A295,$D$4:$D$503,P295))</f>
        <v/>
      </c>
    </row>
    <row r="296" customFormat="false" ht="15" hidden="false" customHeight="false" outlineLevel="0" collapsed="false">
      <c r="A296" s="22"/>
      <c r="B296" s="23"/>
      <c r="C296" s="24"/>
      <c r="D296" s="24"/>
      <c r="E296" s="25"/>
      <c r="F296" s="25"/>
      <c r="G296" s="25"/>
      <c r="H296" s="25"/>
      <c r="I296" s="25"/>
      <c r="J296" s="17" t="str">
        <f aca="false">IF(OR(C296="",D296=""),"",(D296-C296)/365.25)</f>
        <v/>
      </c>
      <c r="K296" s="18" t="str">
        <f aca="false">IF(C296="","","T"&amp;ROUNDUP(MONTH(C296)/3,0))</f>
        <v/>
      </c>
      <c r="L296" s="19" t="str">
        <f aca="false">IF(OR(Q296="",E296=""),"",(E296-Q296)/((D296-P296)/365.25))</f>
        <v/>
      </c>
      <c r="M296" s="20" t="str">
        <f aca="false">IF(OR(J296="",E296="",B296=""),"",IF(UPPER(LEFT(B296,1))="F",-7.709133+0.0042232*J296*E296,-7.999994+0.0036124*J296*E296))</f>
        <v/>
      </c>
      <c r="N296" s="19" t="str">
        <f aca="false">IF(M296="","",J296-M296)</f>
        <v/>
      </c>
      <c r="O296" s="18" t="str">
        <f aca="false">IF(M296="","",IF(M296&lt;-1,"Pre-PHV",IF(M296&lt;1,"Circa-PHV","Post-PHV")))</f>
        <v/>
      </c>
      <c r="P296" s="21" t="str">
        <f aca="false">IF(OR(A296="",D296=""),"",_xlfn.MAXIFS($D$4:$D$503,$A$4:$A$503,A296,$D$4:$D$503,"&lt;="&amp;(D296-73)))</f>
        <v/>
      </c>
      <c r="Q296" s="19" t="str">
        <f aca="false">IF(OR(P296="",P296=0),"",SUMIFS($E$4:$E$503,$A$4:$A$503,A296,$D$4:$D$503,P296)/COUNTIFS($A$4:$A$503,A296,$D$4:$D$503,P296))</f>
        <v/>
      </c>
    </row>
    <row r="297" customFormat="false" ht="15" hidden="false" customHeight="false" outlineLevel="0" collapsed="false">
      <c r="A297" s="22"/>
      <c r="B297" s="23"/>
      <c r="C297" s="24"/>
      <c r="D297" s="24"/>
      <c r="E297" s="25"/>
      <c r="F297" s="25"/>
      <c r="G297" s="25"/>
      <c r="H297" s="25"/>
      <c r="I297" s="25"/>
      <c r="J297" s="17" t="str">
        <f aca="false">IF(OR(C297="",D297=""),"",(D297-C297)/365.25)</f>
        <v/>
      </c>
      <c r="K297" s="18" t="str">
        <f aca="false">IF(C297="","","T"&amp;ROUNDUP(MONTH(C297)/3,0))</f>
        <v/>
      </c>
      <c r="L297" s="19" t="str">
        <f aca="false">IF(OR(Q297="",E297=""),"",(E297-Q297)/((D297-P297)/365.25))</f>
        <v/>
      </c>
      <c r="M297" s="20" t="str">
        <f aca="false">IF(OR(J297="",E297="",B297=""),"",IF(UPPER(LEFT(B297,1))="F",-7.709133+0.0042232*J297*E297,-7.999994+0.0036124*J297*E297))</f>
        <v/>
      </c>
      <c r="N297" s="19" t="str">
        <f aca="false">IF(M297="","",J297-M297)</f>
        <v/>
      </c>
      <c r="O297" s="18" t="str">
        <f aca="false">IF(M297="","",IF(M297&lt;-1,"Pre-PHV",IF(M297&lt;1,"Circa-PHV","Post-PHV")))</f>
        <v/>
      </c>
      <c r="P297" s="21" t="str">
        <f aca="false">IF(OR(A297="",D297=""),"",_xlfn.MAXIFS($D$4:$D$503,$A$4:$A$503,A297,$D$4:$D$503,"&lt;="&amp;(D297-73)))</f>
        <v/>
      </c>
      <c r="Q297" s="19" t="str">
        <f aca="false">IF(OR(P297="",P297=0),"",SUMIFS($E$4:$E$503,$A$4:$A$503,A297,$D$4:$D$503,P297)/COUNTIFS($A$4:$A$503,A297,$D$4:$D$503,P297))</f>
        <v/>
      </c>
    </row>
    <row r="298" customFormat="false" ht="15" hidden="false" customHeight="false" outlineLevel="0" collapsed="false">
      <c r="A298" s="22"/>
      <c r="B298" s="23"/>
      <c r="C298" s="24"/>
      <c r="D298" s="24"/>
      <c r="E298" s="25"/>
      <c r="F298" s="25"/>
      <c r="G298" s="25"/>
      <c r="H298" s="25"/>
      <c r="I298" s="25"/>
      <c r="J298" s="17" t="str">
        <f aca="false">IF(OR(C298="",D298=""),"",(D298-C298)/365.25)</f>
        <v/>
      </c>
      <c r="K298" s="18" t="str">
        <f aca="false">IF(C298="","","T"&amp;ROUNDUP(MONTH(C298)/3,0))</f>
        <v/>
      </c>
      <c r="L298" s="19" t="str">
        <f aca="false">IF(OR(Q298="",E298=""),"",(E298-Q298)/((D298-P298)/365.25))</f>
        <v/>
      </c>
      <c r="M298" s="20" t="str">
        <f aca="false">IF(OR(J298="",E298="",B298=""),"",IF(UPPER(LEFT(B298,1))="F",-7.709133+0.0042232*J298*E298,-7.999994+0.0036124*J298*E298))</f>
        <v/>
      </c>
      <c r="N298" s="19" t="str">
        <f aca="false">IF(M298="","",J298-M298)</f>
        <v/>
      </c>
      <c r="O298" s="18" t="str">
        <f aca="false">IF(M298="","",IF(M298&lt;-1,"Pre-PHV",IF(M298&lt;1,"Circa-PHV","Post-PHV")))</f>
        <v/>
      </c>
      <c r="P298" s="21" t="str">
        <f aca="false">IF(OR(A298="",D298=""),"",_xlfn.MAXIFS($D$4:$D$503,$A$4:$A$503,A298,$D$4:$D$503,"&lt;="&amp;(D298-73)))</f>
        <v/>
      </c>
      <c r="Q298" s="19" t="str">
        <f aca="false">IF(OR(P298="",P298=0),"",SUMIFS($E$4:$E$503,$A$4:$A$503,A298,$D$4:$D$503,P298)/COUNTIFS($A$4:$A$503,A298,$D$4:$D$503,P298))</f>
        <v/>
      </c>
    </row>
    <row r="299" customFormat="false" ht="15" hidden="false" customHeight="false" outlineLevel="0" collapsed="false">
      <c r="A299" s="22"/>
      <c r="B299" s="23"/>
      <c r="C299" s="24"/>
      <c r="D299" s="24"/>
      <c r="E299" s="25"/>
      <c r="F299" s="25"/>
      <c r="G299" s="25"/>
      <c r="H299" s="25"/>
      <c r="I299" s="25"/>
      <c r="J299" s="17" t="str">
        <f aca="false">IF(OR(C299="",D299=""),"",(D299-C299)/365.25)</f>
        <v/>
      </c>
      <c r="K299" s="18" t="str">
        <f aca="false">IF(C299="","","T"&amp;ROUNDUP(MONTH(C299)/3,0))</f>
        <v/>
      </c>
      <c r="L299" s="19" t="str">
        <f aca="false">IF(OR(Q299="",E299=""),"",(E299-Q299)/((D299-P299)/365.25))</f>
        <v/>
      </c>
      <c r="M299" s="20" t="str">
        <f aca="false">IF(OR(J299="",E299="",B299=""),"",IF(UPPER(LEFT(B299,1))="F",-7.709133+0.0042232*J299*E299,-7.999994+0.0036124*J299*E299))</f>
        <v/>
      </c>
      <c r="N299" s="19" t="str">
        <f aca="false">IF(M299="","",J299-M299)</f>
        <v/>
      </c>
      <c r="O299" s="18" t="str">
        <f aca="false">IF(M299="","",IF(M299&lt;-1,"Pre-PHV",IF(M299&lt;1,"Circa-PHV","Post-PHV")))</f>
        <v/>
      </c>
      <c r="P299" s="21" t="str">
        <f aca="false">IF(OR(A299="",D299=""),"",_xlfn.MAXIFS($D$4:$D$503,$A$4:$A$503,A299,$D$4:$D$503,"&lt;="&amp;(D299-73)))</f>
        <v/>
      </c>
      <c r="Q299" s="19" t="str">
        <f aca="false">IF(OR(P299="",P299=0),"",SUMIFS($E$4:$E$503,$A$4:$A$503,A299,$D$4:$D$503,P299)/COUNTIFS($A$4:$A$503,A299,$D$4:$D$503,P299))</f>
        <v/>
      </c>
    </row>
    <row r="300" customFormat="false" ht="15" hidden="false" customHeight="false" outlineLevel="0" collapsed="false">
      <c r="A300" s="22"/>
      <c r="B300" s="23"/>
      <c r="C300" s="24"/>
      <c r="D300" s="24"/>
      <c r="E300" s="25"/>
      <c r="F300" s="25"/>
      <c r="G300" s="25"/>
      <c r="H300" s="25"/>
      <c r="I300" s="25"/>
      <c r="J300" s="17" t="str">
        <f aca="false">IF(OR(C300="",D300=""),"",(D300-C300)/365.25)</f>
        <v/>
      </c>
      <c r="K300" s="18" t="str">
        <f aca="false">IF(C300="","","T"&amp;ROUNDUP(MONTH(C300)/3,0))</f>
        <v/>
      </c>
      <c r="L300" s="19" t="str">
        <f aca="false">IF(OR(Q300="",E300=""),"",(E300-Q300)/((D300-P300)/365.25))</f>
        <v/>
      </c>
      <c r="M300" s="20" t="str">
        <f aca="false">IF(OR(J300="",E300="",B300=""),"",IF(UPPER(LEFT(B300,1))="F",-7.709133+0.0042232*J300*E300,-7.999994+0.0036124*J300*E300))</f>
        <v/>
      </c>
      <c r="N300" s="19" t="str">
        <f aca="false">IF(M300="","",J300-M300)</f>
        <v/>
      </c>
      <c r="O300" s="18" t="str">
        <f aca="false">IF(M300="","",IF(M300&lt;-1,"Pre-PHV",IF(M300&lt;1,"Circa-PHV","Post-PHV")))</f>
        <v/>
      </c>
      <c r="P300" s="21" t="str">
        <f aca="false">IF(OR(A300="",D300=""),"",_xlfn.MAXIFS($D$4:$D$503,$A$4:$A$503,A300,$D$4:$D$503,"&lt;="&amp;(D300-73)))</f>
        <v/>
      </c>
      <c r="Q300" s="19" t="str">
        <f aca="false">IF(OR(P300="",P300=0),"",SUMIFS($E$4:$E$503,$A$4:$A$503,A300,$D$4:$D$503,P300)/COUNTIFS($A$4:$A$503,A300,$D$4:$D$503,P300))</f>
        <v/>
      </c>
    </row>
    <row r="301" customFormat="false" ht="15" hidden="false" customHeight="false" outlineLevel="0" collapsed="false">
      <c r="A301" s="22"/>
      <c r="B301" s="23"/>
      <c r="C301" s="24"/>
      <c r="D301" s="24"/>
      <c r="E301" s="25"/>
      <c r="F301" s="25"/>
      <c r="G301" s="25"/>
      <c r="H301" s="25"/>
      <c r="I301" s="25"/>
      <c r="J301" s="17" t="str">
        <f aca="false">IF(OR(C301="",D301=""),"",(D301-C301)/365.25)</f>
        <v/>
      </c>
      <c r="K301" s="18" t="str">
        <f aca="false">IF(C301="","","T"&amp;ROUNDUP(MONTH(C301)/3,0))</f>
        <v/>
      </c>
      <c r="L301" s="19" t="str">
        <f aca="false">IF(OR(Q301="",E301=""),"",(E301-Q301)/((D301-P301)/365.25))</f>
        <v/>
      </c>
      <c r="M301" s="20" t="str">
        <f aca="false">IF(OR(J301="",E301="",B301=""),"",IF(UPPER(LEFT(B301,1))="F",-7.709133+0.0042232*J301*E301,-7.999994+0.0036124*J301*E301))</f>
        <v/>
      </c>
      <c r="N301" s="19" t="str">
        <f aca="false">IF(M301="","",J301-M301)</f>
        <v/>
      </c>
      <c r="O301" s="18" t="str">
        <f aca="false">IF(M301="","",IF(M301&lt;-1,"Pre-PHV",IF(M301&lt;1,"Circa-PHV","Post-PHV")))</f>
        <v/>
      </c>
      <c r="P301" s="21" t="str">
        <f aca="false">IF(OR(A301="",D301=""),"",_xlfn.MAXIFS($D$4:$D$503,$A$4:$A$503,A301,$D$4:$D$503,"&lt;="&amp;(D301-73)))</f>
        <v/>
      </c>
      <c r="Q301" s="19" t="str">
        <f aca="false">IF(OR(P301="",P301=0),"",SUMIFS($E$4:$E$503,$A$4:$A$503,A301,$D$4:$D$503,P301)/COUNTIFS($A$4:$A$503,A301,$D$4:$D$503,P301))</f>
        <v/>
      </c>
    </row>
    <row r="302" customFormat="false" ht="15" hidden="false" customHeight="false" outlineLevel="0" collapsed="false">
      <c r="A302" s="22"/>
      <c r="B302" s="23"/>
      <c r="C302" s="24"/>
      <c r="D302" s="24"/>
      <c r="E302" s="25"/>
      <c r="F302" s="25"/>
      <c r="G302" s="25"/>
      <c r="H302" s="25"/>
      <c r="I302" s="25"/>
      <c r="J302" s="17" t="str">
        <f aca="false">IF(OR(C302="",D302=""),"",(D302-C302)/365.25)</f>
        <v/>
      </c>
      <c r="K302" s="18" t="str">
        <f aca="false">IF(C302="","","T"&amp;ROUNDUP(MONTH(C302)/3,0))</f>
        <v/>
      </c>
      <c r="L302" s="19" t="str">
        <f aca="false">IF(OR(Q302="",E302=""),"",(E302-Q302)/((D302-P302)/365.25))</f>
        <v/>
      </c>
      <c r="M302" s="20" t="str">
        <f aca="false">IF(OR(J302="",E302="",B302=""),"",IF(UPPER(LEFT(B302,1))="F",-7.709133+0.0042232*J302*E302,-7.999994+0.0036124*J302*E302))</f>
        <v/>
      </c>
      <c r="N302" s="19" t="str">
        <f aca="false">IF(M302="","",J302-M302)</f>
        <v/>
      </c>
      <c r="O302" s="18" t="str">
        <f aca="false">IF(M302="","",IF(M302&lt;-1,"Pre-PHV",IF(M302&lt;1,"Circa-PHV","Post-PHV")))</f>
        <v/>
      </c>
      <c r="P302" s="21" t="str">
        <f aca="false">IF(OR(A302="",D302=""),"",_xlfn.MAXIFS($D$4:$D$503,$A$4:$A$503,A302,$D$4:$D$503,"&lt;="&amp;(D302-73)))</f>
        <v/>
      </c>
      <c r="Q302" s="19" t="str">
        <f aca="false">IF(OR(P302="",P302=0),"",SUMIFS($E$4:$E$503,$A$4:$A$503,A302,$D$4:$D$503,P302)/COUNTIFS($A$4:$A$503,A302,$D$4:$D$503,P302))</f>
        <v/>
      </c>
    </row>
    <row r="303" customFormat="false" ht="15" hidden="false" customHeight="false" outlineLevel="0" collapsed="false">
      <c r="A303" s="22"/>
      <c r="B303" s="23"/>
      <c r="C303" s="24"/>
      <c r="D303" s="24"/>
      <c r="E303" s="25"/>
      <c r="F303" s="25"/>
      <c r="G303" s="25"/>
      <c r="H303" s="25"/>
      <c r="I303" s="25"/>
      <c r="J303" s="17" t="str">
        <f aca="false">IF(OR(C303="",D303=""),"",(D303-C303)/365.25)</f>
        <v/>
      </c>
      <c r="K303" s="18" t="str">
        <f aca="false">IF(C303="","","T"&amp;ROUNDUP(MONTH(C303)/3,0))</f>
        <v/>
      </c>
      <c r="L303" s="19" t="str">
        <f aca="false">IF(OR(Q303="",E303=""),"",(E303-Q303)/((D303-P303)/365.25))</f>
        <v/>
      </c>
      <c r="M303" s="20" t="str">
        <f aca="false">IF(OR(J303="",E303="",B303=""),"",IF(UPPER(LEFT(B303,1))="F",-7.709133+0.0042232*J303*E303,-7.999994+0.0036124*J303*E303))</f>
        <v/>
      </c>
      <c r="N303" s="19" t="str">
        <f aca="false">IF(M303="","",J303-M303)</f>
        <v/>
      </c>
      <c r="O303" s="18" t="str">
        <f aca="false">IF(M303="","",IF(M303&lt;-1,"Pre-PHV",IF(M303&lt;1,"Circa-PHV","Post-PHV")))</f>
        <v/>
      </c>
      <c r="P303" s="21" t="str">
        <f aca="false">IF(OR(A303="",D303=""),"",_xlfn.MAXIFS($D$4:$D$503,$A$4:$A$503,A303,$D$4:$D$503,"&lt;="&amp;(D303-73)))</f>
        <v/>
      </c>
      <c r="Q303" s="19" t="str">
        <f aca="false">IF(OR(P303="",P303=0),"",SUMIFS($E$4:$E$503,$A$4:$A$503,A303,$D$4:$D$503,P303)/COUNTIFS($A$4:$A$503,A303,$D$4:$D$503,P303))</f>
        <v/>
      </c>
    </row>
    <row r="304" customFormat="false" ht="15" hidden="false" customHeight="false" outlineLevel="0" collapsed="false">
      <c r="A304" s="22"/>
      <c r="B304" s="23"/>
      <c r="C304" s="24"/>
      <c r="D304" s="24"/>
      <c r="E304" s="25"/>
      <c r="F304" s="25"/>
      <c r="G304" s="25"/>
      <c r="H304" s="25"/>
      <c r="I304" s="25"/>
      <c r="J304" s="17" t="str">
        <f aca="false">IF(OR(C304="",D304=""),"",(D304-C304)/365.25)</f>
        <v/>
      </c>
      <c r="K304" s="18" t="str">
        <f aca="false">IF(C304="","","T"&amp;ROUNDUP(MONTH(C304)/3,0))</f>
        <v/>
      </c>
      <c r="L304" s="19" t="str">
        <f aca="false">IF(OR(Q304="",E304=""),"",(E304-Q304)/((D304-P304)/365.25))</f>
        <v/>
      </c>
      <c r="M304" s="20" t="str">
        <f aca="false">IF(OR(J304="",E304="",B304=""),"",IF(UPPER(LEFT(B304,1))="F",-7.709133+0.0042232*J304*E304,-7.999994+0.0036124*J304*E304))</f>
        <v/>
      </c>
      <c r="N304" s="19" t="str">
        <f aca="false">IF(M304="","",J304-M304)</f>
        <v/>
      </c>
      <c r="O304" s="18" t="str">
        <f aca="false">IF(M304="","",IF(M304&lt;-1,"Pre-PHV",IF(M304&lt;1,"Circa-PHV","Post-PHV")))</f>
        <v/>
      </c>
      <c r="P304" s="21" t="str">
        <f aca="false">IF(OR(A304="",D304=""),"",_xlfn.MAXIFS($D$4:$D$503,$A$4:$A$503,A304,$D$4:$D$503,"&lt;="&amp;(D304-73)))</f>
        <v/>
      </c>
      <c r="Q304" s="19" t="str">
        <f aca="false">IF(OR(P304="",P304=0),"",SUMIFS($E$4:$E$503,$A$4:$A$503,A304,$D$4:$D$503,P304)/COUNTIFS($A$4:$A$503,A304,$D$4:$D$503,P304))</f>
        <v/>
      </c>
    </row>
    <row r="305" customFormat="false" ht="15" hidden="false" customHeight="false" outlineLevel="0" collapsed="false">
      <c r="A305" s="22"/>
      <c r="B305" s="23"/>
      <c r="C305" s="24"/>
      <c r="D305" s="24"/>
      <c r="E305" s="25"/>
      <c r="F305" s="25"/>
      <c r="G305" s="25"/>
      <c r="H305" s="25"/>
      <c r="I305" s="25"/>
      <c r="J305" s="17" t="str">
        <f aca="false">IF(OR(C305="",D305=""),"",(D305-C305)/365.25)</f>
        <v/>
      </c>
      <c r="K305" s="18" t="str">
        <f aca="false">IF(C305="","","T"&amp;ROUNDUP(MONTH(C305)/3,0))</f>
        <v/>
      </c>
      <c r="L305" s="19" t="str">
        <f aca="false">IF(OR(Q305="",E305=""),"",(E305-Q305)/((D305-P305)/365.25))</f>
        <v/>
      </c>
      <c r="M305" s="20" t="str">
        <f aca="false">IF(OR(J305="",E305="",B305=""),"",IF(UPPER(LEFT(B305,1))="F",-7.709133+0.0042232*J305*E305,-7.999994+0.0036124*J305*E305))</f>
        <v/>
      </c>
      <c r="N305" s="19" t="str">
        <f aca="false">IF(M305="","",J305-M305)</f>
        <v/>
      </c>
      <c r="O305" s="18" t="str">
        <f aca="false">IF(M305="","",IF(M305&lt;-1,"Pre-PHV",IF(M305&lt;1,"Circa-PHV","Post-PHV")))</f>
        <v/>
      </c>
      <c r="P305" s="21" t="str">
        <f aca="false">IF(OR(A305="",D305=""),"",_xlfn.MAXIFS($D$4:$D$503,$A$4:$A$503,A305,$D$4:$D$503,"&lt;="&amp;(D305-73)))</f>
        <v/>
      </c>
      <c r="Q305" s="19" t="str">
        <f aca="false">IF(OR(P305="",P305=0),"",SUMIFS($E$4:$E$503,$A$4:$A$503,A305,$D$4:$D$503,P305)/COUNTIFS($A$4:$A$503,A305,$D$4:$D$503,P305))</f>
        <v/>
      </c>
    </row>
    <row r="306" customFormat="false" ht="15" hidden="false" customHeight="false" outlineLevel="0" collapsed="false">
      <c r="A306" s="22"/>
      <c r="B306" s="23"/>
      <c r="C306" s="24"/>
      <c r="D306" s="24"/>
      <c r="E306" s="25"/>
      <c r="F306" s="25"/>
      <c r="G306" s="25"/>
      <c r="H306" s="25"/>
      <c r="I306" s="25"/>
      <c r="J306" s="17" t="str">
        <f aca="false">IF(OR(C306="",D306=""),"",(D306-C306)/365.25)</f>
        <v/>
      </c>
      <c r="K306" s="18" t="str">
        <f aca="false">IF(C306="","","T"&amp;ROUNDUP(MONTH(C306)/3,0))</f>
        <v/>
      </c>
      <c r="L306" s="19" t="str">
        <f aca="false">IF(OR(Q306="",E306=""),"",(E306-Q306)/((D306-P306)/365.25))</f>
        <v/>
      </c>
      <c r="M306" s="20" t="str">
        <f aca="false">IF(OR(J306="",E306="",B306=""),"",IF(UPPER(LEFT(B306,1))="F",-7.709133+0.0042232*J306*E306,-7.999994+0.0036124*J306*E306))</f>
        <v/>
      </c>
      <c r="N306" s="19" t="str">
        <f aca="false">IF(M306="","",J306-M306)</f>
        <v/>
      </c>
      <c r="O306" s="18" t="str">
        <f aca="false">IF(M306="","",IF(M306&lt;-1,"Pre-PHV",IF(M306&lt;1,"Circa-PHV","Post-PHV")))</f>
        <v/>
      </c>
      <c r="P306" s="21" t="str">
        <f aca="false">IF(OR(A306="",D306=""),"",_xlfn.MAXIFS($D$4:$D$503,$A$4:$A$503,A306,$D$4:$D$503,"&lt;="&amp;(D306-73)))</f>
        <v/>
      </c>
      <c r="Q306" s="19" t="str">
        <f aca="false">IF(OR(P306="",P306=0),"",SUMIFS($E$4:$E$503,$A$4:$A$503,A306,$D$4:$D$503,P306)/COUNTIFS($A$4:$A$503,A306,$D$4:$D$503,P306))</f>
        <v/>
      </c>
    </row>
    <row r="307" customFormat="false" ht="15" hidden="false" customHeight="false" outlineLevel="0" collapsed="false">
      <c r="A307" s="22"/>
      <c r="B307" s="23"/>
      <c r="C307" s="24"/>
      <c r="D307" s="24"/>
      <c r="E307" s="25"/>
      <c r="F307" s="25"/>
      <c r="G307" s="25"/>
      <c r="H307" s="25"/>
      <c r="I307" s="25"/>
      <c r="J307" s="17" t="str">
        <f aca="false">IF(OR(C307="",D307=""),"",(D307-C307)/365.25)</f>
        <v/>
      </c>
      <c r="K307" s="18" t="str">
        <f aca="false">IF(C307="","","T"&amp;ROUNDUP(MONTH(C307)/3,0))</f>
        <v/>
      </c>
      <c r="L307" s="19" t="str">
        <f aca="false">IF(OR(Q307="",E307=""),"",(E307-Q307)/((D307-P307)/365.25))</f>
        <v/>
      </c>
      <c r="M307" s="20" t="str">
        <f aca="false">IF(OR(J307="",E307="",B307=""),"",IF(UPPER(LEFT(B307,1))="F",-7.709133+0.0042232*J307*E307,-7.999994+0.0036124*J307*E307))</f>
        <v/>
      </c>
      <c r="N307" s="19" t="str">
        <f aca="false">IF(M307="","",J307-M307)</f>
        <v/>
      </c>
      <c r="O307" s="18" t="str">
        <f aca="false">IF(M307="","",IF(M307&lt;-1,"Pre-PHV",IF(M307&lt;1,"Circa-PHV","Post-PHV")))</f>
        <v/>
      </c>
      <c r="P307" s="21" t="str">
        <f aca="false">IF(OR(A307="",D307=""),"",_xlfn.MAXIFS($D$4:$D$503,$A$4:$A$503,A307,$D$4:$D$503,"&lt;="&amp;(D307-73)))</f>
        <v/>
      </c>
      <c r="Q307" s="19" t="str">
        <f aca="false">IF(OR(P307="",P307=0),"",SUMIFS($E$4:$E$503,$A$4:$A$503,A307,$D$4:$D$503,P307)/COUNTIFS($A$4:$A$503,A307,$D$4:$D$503,P307))</f>
        <v/>
      </c>
    </row>
    <row r="308" customFormat="false" ht="15" hidden="false" customHeight="false" outlineLevel="0" collapsed="false">
      <c r="A308" s="22"/>
      <c r="B308" s="23"/>
      <c r="C308" s="24"/>
      <c r="D308" s="24"/>
      <c r="E308" s="25"/>
      <c r="F308" s="25"/>
      <c r="G308" s="25"/>
      <c r="H308" s="25"/>
      <c r="I308" s="25"/>
      <c r="J308" s="17" t="str">
        <f aca="false">IF(OR(C308="",D308=""),"",(D308-C308)/365.25)</f>
        <v/>
      </c>
      <c r="K308" s="18" t="str">
        <f aca="false">IF(C308="","","T"&amp;ROUNDUP(MONTH(C308)/3,0))</f>
        <v/>
      </c>
      <c r="L308" s="19" t="str">
        <f aca="false">IF(OR(Q308="",E308=""),"",(E308-Q308)/((D308-P308)/365.25))</f>
        <v/>
      </c>
      <c r="M308" s="20" t="str">
        <f aca="false">IF(OR(J308="",E308="",B308=""),"",IF(UPPER(LEFT(B308,1))="F",-7.709133+0.0042232*J308*E308,-7.999994+0.0036124*J308*E308))</f>
        <v/>
      </c>
      <c r="N308" s="19" t="str">
        <f aca="false">IF(M308="","",J308-M308)</f>
        <v/>
      </c>
      <c r="O308" s="18" t="str">
        <f aca="false">IF(M308="","",IF(M308&lt;-1,"Pre-PHV",IF(M308&lt;1,"Circa-PHV","Post-PHV")))</f>
        <v/>
      </c>
      <c r="P308" s="21" t="str">
        <f aca="false">IF(OR(A308="",D308=""),"",_xlfn.MAXIFS($D$4:$D$503,$A$4:$A$503,A308,$D$4:$D$503,"&lt;="&amp;(D308-73)))</f>
        <v/>
      </c>
      <c r="Q308" s="19" t="str">
        <f aca="false">IF(OR(P308="",P308=0),"",SUMIFS($E$4:$E$503,$A$4:$A$503,A308,$D$4:$D$503,P308)/COUNTIFS($A$4:$A$503,A308,$D$4:$D$503,P308))</f>
        <v/>
      </c>
    </row>
    <row r="309" customFormat="false" ht="15" hidden="false" customHeight="false" outlineLevel="0" collapsed="false">
      <c r="A309" s="22"/>
      <c r="B309" s="23"/>
      <c r="C309" s="24"/>
      <c r="D309" s="24"/>
      <c r="E309" s="25"/>
      <c r="F309" s="25"/>
      <c r="G309" s="25"/>
      <c r="H309" s="25"/>
      <c r="I309" s="25"/>
      <c r="J309" s="17" t="str">
        <f aca="false">IF(OR(C309="",D309=""),"",(D309-C309)/365.25)</f>
        <v/>
      </c>
      <c r="K309" s="18" t="str">
        <f aca="false">IF(C309="","","T"&amp;ROUNDUP(MONTH(C309)/3,0))</f>
        <v/>
      </c>
      <c r="L309" s="19" t="str">
        <f aca="false">IF(OR(Q309="",E309=""),"",(E309-Q309)/((D309-P309)/365.25))</f>
        <v/>
      </c>
      <c r="M309" s="20" t="str">
        <f aca="false">IF(OR(J309="",E309="",B309=""),"",IF(UPPER(LEFT(B309,1))="F",-7.709133+0.0042232*J309*E309,-7.999994+0.0036124*J309*E309))</f>
        <v/>
      </c>
      <c r="N309" s="19" t="str">
        <f aca="false">IF(M309="","",J309-M309)</f>
        <v/>
      </c>
      <c r="O309" s="18" t="str">
        <f aca="false">IF(M309="","",IF(M309&lt;-1,"Pre-PHV",IF(M309&lt;1,"Circa-PHV","Post-PHV")))</f>
        <v/>
      </c>
      <c r="P309" s="21" t="str">
        <f aca="false">IF(OR(A309="",D309=""),"",_xlfn.MAXIFS($D$4:$D$503,$A$4:$A$503,A309,$D$4:$D$503,"&lt;="&amp;(D309-73)))</f>
        <v/>
      </c>
      <c r="Q309" s="19" t="str">
        <f aca="false">IF(OR(P309="",P309=0),"",SUMIFS($E$4:$E$503,$A$4:$A$503,A309,$D$4:$D$503,P309)/COUNTIFS($A$4:$A$503,A309,$D$4:$D$503,P309))</f>
        <v/>
      </c>
    </row>
    <row r="310" customFormat="false" ht="15" hidden="false" customHeight="false" outlineLevel="0" collapsed="false">
      <c r="A310" s="22"/>
      <c r="B310" s="23"/>
      <c r="C310" s="24"/>
      <c r="D310" s="24"/>
      <c r="E310" s="25"/>
      <c r="F310" s="25"/>
      <c r="G310" s="25"/>
      <c r="H310" s="25"/>
      <c r="I310" s="25"/>
      <c r="J310" s="17" t="str">
        <f aca="false">IF(OR(C310="",D310=""),"",(D310-C310)/365.25)</f>
        <v/>
      </c>
      <c r="K310" s="18" t="str">
        <f aca="false">IF(C310="","","T"&amp;ROUNDUP(MONTH(C310)/3,0))</f>
        <v/>
      </c>
      <c r="L310" s="19" t="str">
        <f aca="false">IF(OR(Q310="",E310=""),"",(E310-Q310)/((D310-P310)/365.25))</f>
        <v/>
      </c>
      <c r="M310" s="20" t="str">
        <f aca="false">IF(OR(J310="",E310="",B310=""),"",IF(UPPER(LEFT(B310,1))="F",-7.709133+0.0042232*J310*E310,-7.999994+0.0036124*J310*E310))</f>
        <v/>
      </c>
      <c r="N310" s="19" t="str">
        <f aca="false">IF(M310="","",J310-M310)</f>
        <v/>
      </c>
      <c r="O310" s="18" t="str">
        <f aca="false">IF(M310="","",IF(M310&lt;-1,"Pre-PHV",IF(M310&lt;1,"Circa-PHV","Post-PHV")))</f>
        <v/>
      </c>
      <c r="P310" s="21" t="str">
        <f aca="false">IF(OR(A310="",D310=""),"",_xlfn.MAXIFS($D$4:$D$503,$A$4:$A$503,A310,$D$4:$D$503,"&lt;="&amp;(D310-73)))</f>
        <v/>
      </c>
      <c r="Q310" s="19" t="str">
        <f aca="false">IF(OR(P310="",P310=0),"",SUMIFS($E$4:$E$503,$A$4:$A$503,A310,$D$4:$D$503,P310)/COUNTIFS($A$4:$A$503,A310,$D$4:$D$503,P310))</f>
        <v/>
      </c>
    </row>
    <row r="311" customFormat="false" ht="15" hidden="false" customHeight="false" outlineLevel="0" collapsed="false">
      <c r="A311" s="22"/>
      <c r="B311" s="23"/>
      <c r="C311" s="24"/>
      <c r="D311" s="24"/>
      <c r="E311" s="25"/>
      <c r="F311" s="25"/>
      <c r="G311" s="25"/>
      <c r="H311" s="25"/>
      <c r="I311" s="25"/>
      <c r="J311" s="17" t="str">
        <f aca="false">IF(OR(C311="",D311=""),"",(D311-C311)/365.25)</f>
        <v/>
      </c>
      <c r="K311" s="18" t="str">
        <f aca="false">IF(C311="","","T"&amp;ROUNDUP(MONTH(C311)/3,0))</f>
        <v/>
      </c>
      <c r="L311" s="19" t="str">
        <f aca="false">IF(OR(Q311="",E311=""),"",(E311-Q311)/((D311-P311)/365.25))</f>
        <v/>
      </c>
      <c r="M311" s="20" t="str">
        <f aca="false">IF(OR(J311="",E311="",B311=""),"",IF(UPPER(LEFT(B311,1))="F",-7.709133+0.0042232*J311*E311,-7.999994+0.0036124*J311*E311))</f>
        <v/>
      </c>
      <c r="N311" s="19" t="str">
        <f aca="false">IF(M311="","",J311-M311)</f>
        <v/>
      </c>
      <c r="O311" s="18" t="str">
        <f aca="false">IF(M311="","",IF(M311&lt;-1,"Pre-PHV",IF(M311&lt;1,"Circa-PHV","Post-PHV")))</f>
        <v/>
      </c>
      <c r="P311" s="21" t="str">
        <f aca="false">IF(OR(A311="",D311=""),"",_xlfn.MAXIFS($D$4:$D$503,$A$4:$A$503,A311,$D$4:$D$503,"&lt;="&amp;(D311-73)))</f>
        <v/>
      </c>
      <c r="Q311" s="19" t="str">
        <f aca="false">IF(OR(P311="",P311=0),"",SUMIFS($E$4:$E$503,$A$4:$A$503,A311,$D$4:$D$503,P311)/COUNTIFS($A$4:$A$503,A311,$D$4:$D$503,P311))</f>
        <v/>
      </c>
    </row>
    <row r="312" customFormat="false" ht="15" hidden="false" customHeight="false" outlineLevel="0" collapsed="false">
      <c r="A312" s="22"/>
      <c r="B312" s="23"/>
      <c r="C312" s="24"/>
      <c r="D312" s="24"/>
      <c r="E312" s="25"/>
      <c r="F312" s="25"/>
      <c r="G312" s="25"/>
      <c r="H312" s="25"/>
      <c r="I312" s="25"/>
      <c r="J312" s="17" t="str">
        <f aca="false">IF(OR(C312="",D312=""),"",(D312-C312)/365.25)</f>
        <v/>
      </c>
      <c r="K312" s="18" t="str">
        <f aca="false">IF(C312="","","T"&amp;ROUNDUP(MONTH(C312)/3,0))</f>
        <v/>
      </c>
      <c r="L312" s="19" t="str">
        <f aca="false">IF(OR(Q312="",E312=""),"",(E312-Q312)/((D312-P312)/365.25))</f>
        <v/>
      </c>
      <c r="M312" s="20" t="str">
        <f aca="false">IF(OR(J312="",E312="",B312=""),"",IF(UPPER(LEFT(B312,1))="F",-7.709133+0.0042232*J312*E312,-7.999994+0.0036124*J312*E312))</f>
        <v/>
      </c>
      <c r="N312" s="19" t="str">
        <f aca="false">IF(M312="","",J312-M312)</f>
        <v/>
      </c>
      <c r="O312" s="18" t="str">
        <f aca="false">IF(M312="","",IF(M312&lt;-1,"Pre-PHV",IF(M312&lt;1,"Circa-PHV","Post-PHV")))</f>
        <v/>
      </c>
      <c r="P312" s="21" t="str">
        <f aca="false">IF(OR(A312="",D312=""),"",_xlfn.MAXIFS($D$4:$D$503,$A$4:$A$503,A312,$D$4:$D$503,"&lt;="&amp;(D312-73)))</f>
        <v/>
      </c>
      <c r="Q312" s="19" t="str">
        <f aca="false">IF(OR(P312="",P312=0),"",SUMIFS($E$4:$E$503,$A$4:$A$503,A312,$D$4:$D$503,P312)/COUNTIFS($A$4:$A$503,A312,$D$4:$D$503,P312))</f>
        <v/>
      </c>
    </row>
    <row r="313" customFormat="false" ht="15" hidden="false" customHeight="false" outlineLevel="0" collapsed="false">
      <c r="A313" s="22"/>
      <c r="B313" s="23"/>
      <c r="C313" s="24"/>
      <c r="D313" s="24"/>
      <c r="E313" s="25"/>
      <c r="F313" s="25"/>
      <c r="G313" s="25"/>
      <c r="H313" s="25"/>
      <c r="I313" s="25"/>
      <c r="J313" s="17" t="str">
        <f aca="false">IF(OR(C313="",D313=""),"",(D313-C313)/365.25)</f>
        <v/>
      </c>
      <c r="K313" s="18" t="str">
        <f aca="false">IF(C313="","","T"&amp;ROUNDUP(MONTH(C313)/3,0))</f>
        <v/>
      </c>
      <c r="L313" s="19" t="str">
        <f aca="false">IF(OR(Q313="",E313=""),"",(E313-Q313)/((D313-P313)/365.25))</f>
        <v/>
      </c>
      <c r="M313" s="20" t="str">
        <f aca="false">IF(OR(J313="",E313="",B313=""),"",IF(UPPER(LEFT(B313,1))="F",-7.709133+0.0042232*J313*E313,-7.999994+0.0036124*J313*E313))</f>
        <v/>
      </c>
      <c r="N313" s="19" t="str">
        <f aca="false">IF(M313="","",J313-M313)</f>
        <v/>
      </c>
      <c r="O313" s="18" t="str">
        <f aca="false">IF(M313="","",IF(M313&lt;-1,"Pre-PHV",IF(M313&lt;1,"Circa-PHV","Post-PHV")))</f>
        <v/>
      </c>
      <c r="P313" s="21" t="str">
        <f aca="false">IF(OR(A313="",D313=""),"",_xlfn.MAXIFS($D$4:$D$503,$A$4:$A$503,A313,$D$4:$D$503,"&lt;="&amp;(D313-73)))</f>
        <v/>
      </c>
      <c r="Q313" s="19" t="str">
        <f aca="false">IF(OR(P313="",P313=0),"",SUMIFS($E$4:$E$503,$A$4:$A$503,A313,$D$4:$D$503,P313)/COUNTIFS($A$4:$A$503,A313,$D$4:$D$503,P313))</f>
        <v/>
      </c>
    </row>
    <row r="314" customFormat="false" ht="15" hidden="false" customHeight="false" outlineLevel="0" collapsed="false">
      <c r="A314" s="22"/>
      <c r="B314" s="23"/>
      <c r="C314" s="24"/>
      <c r="D314" s="24"/>
      <c r="E314" s="25"/>
      <c r="F314" s="25"/>
      <c r="G314" s="25"/>
      <c r="H314" s="25"/>
      <c r="I314" s="25"/>
      <c r="J314" s="17" t="str">
        <f aca="false">IF(OR(C314="",D314=""),"",(D314-C314)/365.25)</f>
        <v/>
      </c>
      <c r="K314" s="18" t="str">
        <f aca="false">IF(C314="","","T"&amp;ROUNDUP(MONTH(C314)/3,0))</f>
        <v/>
      </c>
      <c r="L314" s="19" t="str">
        <f aca="false">IF(OR(Q314="",E314=""),"",(E314-Q314)/((D314-P314)/365.25))</f>
        <v/>
      </c>
      <c r="M314" s="20" t="str">
        <f aca="false">IF(OR(J314="",E314="",B314=""),"",IF(UPPER(LEFT(B314,1))="F",-7.709133+0.0042232*J314*E314,-7.999994+0.0036124*J314*E314))</f>
        <v/>
      </c>
      <c r="N314" s="19" t="str">
        <f aca="false">IF(M314="","",J314-M314)</f>
        <v/>
      </c>
      <c r="O314" s="18" t="str">
        <f aca="false">IF(M314="","",IF(M314&lt;-1,"Pre-PHV",IF(M314&lt;1,"Circa-PHV","Post-PHV")))</f>
        <v/>
      </c>
      <c r="P314" s="21" t="str">
        <f aca="false">IF(OR(A314="",D314=""),"",_xlfn.MAXIFS($D$4:$D$503,$A$4:$A$503,A314,$D$4:$D$503,"&lt;="&amp;(D314-73)))</f>
        <v/>
      </c>
      <c r="Q314" s="19" t="str">
        <f aca="false">IF(OR(P314="",P314=0),"",SUMIFS($E$4:$E$503,$A$4:$A$503,A314,$D$4:$D$503,P314)/COUNTIFS($A$4:$A$503,A314,$D$4:$D$503,P314))</f>
        <v/>
      </c>
    </row>
    <row r="315" customFormat="false" ht="15" hidden="false" customHeight="false" outlineLevel="0" collapsed="false">
      <c r="A315" s="22"/>
      <c r="B315" s="23"/>
      <c r="C315" s="24"/>
      <c r="D315" s="24"/>
      <c r="E315" s="25"/>
      <c r="F315" s="25"/>
      <c r="G315" s="25"/>
      <c r="H315" s="25"/>
      <c r="I315" s="25"/>
      <c r="J315" s="17" t="str">
        <f aca="false">IF(OR(C315="",D315=""),"",(D315-C315)/365.25)</f>
        <v/>
      </c>
      <c r="K315" s="18" t="str">
        <f aca="false">IF(C315="","","T"&amp;ROUNDUP(MONTH(C315)/3,0))</f>
        <v/>
      </c>
      <c r="L315" s="19" t="str">
        <f aca="false">IF(OR(Q315="",E315=""),"",(E315-Q315)/((D315-P315)/365.25))</f>
        <v/>
      </c>
      <c r="M315" s="20" t="str">
        <f aca="false">IF(OR(J315="",E315="",B315=""),"",IF(UPPER(LEFT(B315,1))="F",-7.709133+0.0042232*J315*E315,-7.999994+0.0036124*J315*E315))</f>
        <v/>
      </c>
      <c r="N315" s="19" t="str">
        <f aca="false">IF(M315="","",J315-M315)</f>
        <v/>
      </c>
      <c r="O315" s="18" t="str">
        <f aca="false">IF(M315="","",IF(M315&lt;-1,"Pre-PHV",IF(M315&lt;1,"Circa-PHV","Post-PHV")))</f>
        <v/>
      </c>
      <c r="P315" s="21" t="str">
        <f aca="false">IF(OR(A315="",D315=""),"",_xlfn.MAXIFS($D$4:$D$503,$A$4:$A$503,A315,$D$4:$D$503,"&lt;="&amp;(D315-73)))</f>
        <v/>
      </c>
      <c r="Q315" s="19" t="str">
        <f aca="false">IF(OR(P315="",P315=0),"",SUMIFS($E$4:$E$503,$A$4:$A$503,A315,$D$4:$D$503,P315)/COUNTIFS($A$4:$A$503,A315,$D$4:$D$503,P315))</f>
        <v/>
      </c>
    </row>
    <row r="316" customFormat="false" ht="15" hidden="false" customHeight="false" outlineLevel="0" collapsed="false">
      <c r="A316" s="22"/>
      <c r="B316" s="23"/>
      <c r="C316" s="24"/>
      <c r="D316" s="24"/>
      <c r="E316" s="25"/>
      <c r="F316" s="25"/>
      <c r="G316" s="25"/>
      <c r="H316" s="25"/>
      <c r="I316" s="25"/>
      <c r="J316" s="17" t="str">
        <f aca="false">IF(OR(C316="",D316=""),"",(D316-C316)/365.25)</f>
        <v/>
      </c>
      <c r="K316" s="18" t="str">
        <f aca="false">IF(C316="","","T"&amp;ROUNDUP(MONTH(C316)/3,0))</f>
        <v/>
      </c>
      <c r="L316" s="19" t="str">
        <f aca="false">IF(OR(Q316="",E316=""),"",(E316-Q316)/((D316-P316)/365.25))</f>
        <v/>
      </c>
      <c r="M316" s="20" t="str">
        <f aca="false">IF(OR(J316="",E316="",B316=""),"",IF(UPPER(LEFT(B316,1))="F",-7.709133+0.0042232*J316*E316,-7.999994+0.0036124*J316*E316))</f>
        <v/>
      </c>
      <c r="N316" s="19" t="str">
        <f aca="false">IF(M316="","",J316-M316)</f>
        <v/>
      </c>
      <c r="O316" s="18" t="str">
        <f aca="false">IF(M316="","",IF(M316&lt;-1,"Pre-PHV",IF(M316&lt;1,"Circa-PHV","Post-PHV")))</f>
        <v/>
      </c>
      <c r="P316" s="21" t="str">
        <f aca="false">IF(OR(A316="",D316=""),"",_xlfn.MAXIFS($D$4:$D$503,$A$4:$A$503,A316,$D$4:$D$503,"&lt;="&amp;(D316-73)))</f>
        <v/>
      </c>
      <c r="Q316" s="19" t="str">
        <f aca="false">IF(OR(P316="",P316=0),"",SUMIFS($E$4:$E$503,$A$4:$A$503,A316,$D$4:$D$503,P316)/COUNTIFS($A$4:$A$503,A316,$D$4:$D$503,P316))</f>
        <v/>
      </c>
    </row>
    <row r="317" customFormat="false" ht="15" hidden="false" customHeight="false" outlineLevel="0" collapsed="false">
      <c r="A317" s="22"/>
      <c r="B317" s="23"/>
      <c r="C317" s="24"/>
      <c r="D317" s="24"/>
      <c r="E317" s="25"/>
      <c r="F317" s="25"/>
      <c r="G317" s="25"/>
      <c r="H317" s="25"/>
      <c r="I317" s="25"/>
      <c r="J317" s="17" t="str">
        <f aca="false">IF(OR(C317="",D317=""),"",(D317-C317)/365.25)</f>
        <v/>
      </c>
      <c r="K317" s="18" t="str">
        <f aca="false">IF(C317="","","T"&amp;ROUNDUP(MONTH(C317)/3,0))</f>
        <v/>
      </c>
      <c r="L317" s="19" t="str">
        <f aca="false">IF(OR(Q317="",E317=""),"",(E317-Q317)/((D317-P317)/365.25))</f>
        <v/>
      </c>
      <c r="M317" s="20" t="str">
        <f aca="false">IF(OR(J317="",E317="",B317=""),"",IF(UPPER(LEFT(B317,1))="F",-7.709133+0.0042232*J317*E317,-7.999994+0.0036124*J317*E317))</f>
        <v/>
      </c>
      <c r="N317" s="19" t="str">
        <f aca="false">IF(M317="","",J317-M317)</f>
        <v/>
      </c>
      <c r="O317" s="18" t="str">
        <f aca="false">IF(M317="","",IF(M317&lt;-1,"Pre-PHV",IF(M317&lt;1,"Circa-PHV","Post-PHV")))</f>
        <v/>
      </c>
      <c r="P317" s="21" t="str">
        <f aca="false">IF(OR(A317="",D317=""),"",_xlfn.MAXIFS($D$4:$D$503,$A$4:$A$503,A317,$D$4:$D$503,"&lt;="&amp;(D317-73)))</f>
        <v/>
      </c>
      <c r="Q317" s="19" t="str">
        <f aca="false">IF(OR(P317="",P317=0),"",SUMIFS($E$4:$E$503,$A$4:$A$503,A317,$D$4:$D$503,P317)/COUNTIFS($A$4:$A$503,A317,$D$4:$D$503,P317))</f>
        <v/>
      </c>
    </row>
    <row r="318" customFormat="false" ht="15" hidden="false" customHeight="false" outlineLevel="0" collapsed="false">
      <c r="A318" s="22"/>
      <c r="B318" s="23"/>
      <c r="C318" s="24"/>
      <c r="D318" s="24"/>
      <c r="E318" s="25"/>
      <c r="F318" s="25"/>
      <c r="G318" s="25"/>
      <c r="H318" s="25"/>
      <c r="I318" s="25"/>
      <c r="J318" s="17" t="str">
        <f aca="false">IF(OR(C318="",D318=""),"",(D318-C318)/365.25)</f>
        <v/>
      </c>
      <c r="K318" s="18" t="str">
        <f aca="false">IF(C318="","","T"&amp;ROUNDUP(MONTH(C318)/3,0))</f>
        <v/>
      </c>
      <c r="L318" s="19" t="str">
        <f aca="false">IF(OR(Q318="",E318=""),"",(E318-Q318)/((D318-P318)/365.25))</f>
        <v/>
      </c>
      <c r="M318" s="20" t="str">
        <f aca="false">IF(OR(J318="",E318="",B318=""),"",IF(UPPER(LEFT(B318,1))="F",-7.709133+0.0042232*J318*E318,-7.999994+0.0036124*J318*E318))</f>
        <v/>
      </c>
      <c r="N318" s="19" t="str">
        <f aca="false">IF(M318="","",J318-M318)</f>
        <v/>
      </c>
      <c r="O318" s="18" t="str">
        <f aca="false">IF(M318="","",IF(M318&lt;-1,"Pre-PHV",IF(M318&lt;1,"Circa-PHV","Post-PHV")))</f>
        <v/>
      </c>
      <c r="P318" s="21" t="str">
        <f aca="false">IF(OR(A318="",D318=""),"",_xlfn.MAXIFS($D$4:$D$503,$A$4:$A$503,A318,$D$4:$D$503,"&lt;="&amp;(D318-73)))</f>
        <v/>
      </c>
      <c r="Q318" s="19" t="str">
        <f aca="false">IF(OR(P318="",P318=0),"",SUMIFS($E$4:$E$503,$A$4:$A$503,A318,$D$4:$D$503,P318)/COUNTIFS($A$4:$A$503,A318,$D$4:$D$503,P318))</f>
        <v/>
      </c>
    </row>
    <row r="319" customFormat="false" ht="15" hidden="false" customHeight="false" outlineLevel="0" collapsed="false">
      <c r="A319" s="22"/>
      <c r="B319" s="23"/>
      <c r="C319" s="24"/>
      <c r="D319" s="24"/>
      <c r="E319" s="25"/>
      <c r="F319" s="25"/>
      <c r="G319" s="25"/>
      <c r="H319" s="25"/>
      <c r="I319" s="25"/>
      <c r="J319" s="17" t="str">
        <f aca="false">IF(OR(C319="",D319=""),"",(D319-C319)/365.25)</f>
        <v/>
      </c>
      <c r="K319" s="18" t="str">
        <f aca="false">IF(C319="","","T"&amp;ROUNDUP(MONTH(C319)/3,0))</f>
        <v/>
      </c>
      <c r="L319" s="19" t="str">
        <f aca="false">IF(OR(Q319="",E319=""),"",(E319-Q319)/((D319-P319)/365.25))</f>
        <v/>
      </c>
      <c r="M319" s="20" t="str">
        <f aca="false">IF(OR(J319="",E319="",B319=""),"",IF(UPPER(LEFT(B319,1))="F",-7.709133+0.0042232*J319*E319,-7.999994+0.0036124*J319*E319))</f>
        <v/>
      </c>
      <c r="N319" s="19" t="str">
        <f aca="false">IF(M319="","",J319-M319)</f>
        <v/>
      </c>
      <c r="O319" s="18" t="str">
        <f aca="false">IF(M319="","",IF(M319&lt;-1,"Pre-PHV",IF(M319&lt;1,"Circa-PHV","Post-PHV")))</f>
        <v/>
      </c>
      <c r="P319" s="21" t="str">
        <f aca="false">IF(OR(A319="",D319=""),"",_xlfn.MAXIFS($D$4:$D$503,$A$4:$A$503,A319,$D$4:$D$503,"&lt;="&amp;(D319-73)))</f>
        <v/>
      </c>
      <c r="Q319" s="19" t="str">
        <f aca="false">IF(OR(P319="",P319=0),"",SUMIFS($E$4:$E$503,$A$4:$A$503,A319,$D$4:$D$503,P319)/COUNTIFS($A$4:$A$503,A319,$D$4:$D$503,P319))</f>
        <v/>
      </c>
    </row>
    <row r="320" customFormat="false" ht="15" hidden="false" customHeight="false" outlineLevel="0" collapsed="false">
      <c r="A320" s="22"/>
      <c r="B320" s="23"/>
      <c r="C320" s="24"/>
      <c r="D320" s="24"/>
      <c r="E320" s="25"/>
      <c r="F320" s="25"/>
      <c r="G320" s="25"/>
      <c r="H320" s="25"/>
      <c r="I320" s="25"/>
      <c r="J320" s="17" t="str">
        <f aca="false">IF(OR(C320="",D320=""),"",(D320-C320)/365.25)</f>
        <v/>
      </c>
      <c r="K320" s="18" t="str">
        <f aca="false">IF(C320="","","T"&amp;ROUNDUP(MONTH(C320)/3,0))</f>
        <v/>
      </c>
      <c r="L320" s="19" t="str">
        <f aca="false">IF(OR(Q320="",E320=""),"",(E320-Q320)/((D320-P320)/365.25))</f>
        <v/>
      </c>
      <c r="M320" s="20" t="str">
        <f aca="false">IF(OR(J320="",E320="",B320=""),"",IF(UPPER(LEFT(B320,1))="F",-7.709133+0.0042232*J320*E320,-7.999994+0.0036124*J320*E320))</f>
        <v/>
      </c>
      <c r="N320" s="19" t="str">
        <f aca="false">IF(M320="","",J320-M320)</f>
        <v/>
      </c>
      <c r="O320" s="18" t="str">
        <f aca="false">IF(M320="","",IF(M320&lt;-1,"Pre-PHV",IF(M320&lt;1,"Circa-PHV","Post-PHV")))</f>
        <v/>
      </c>
      <c r="P320" s="21" t="str">
        <f aca="false">IF(OR(A320="",D320=""),"",_xlfn.MAXIFS($D$4:$D$503,$A$4:$A$503,A320,$D$4:$D$503,"&lt;="&amp;(D320-73)))</f>
        <v/>
      </c>
      <c r="Q320" s="19" t="str">
        <f aca="false">IF(OR(P320="",P320=0),"",SUMIFS($E$4:$E$503,$A$4:$A$503,A320,$D$4:$D$503,P320)/COUNTIFS($A$4:$A$503,A320,$D$4:$D$503,P320))</f>
        <v/>
      </c>
    </row>
    <row r="321" customFormat="false" ht="15" hidden="false" customHeight="false" outlineLevel="0" collapsed="false">
      <c r="A321" s="22"/>
      <c r="B321" s="23"/>
      <c r="C321" s="24"/>
      <c r="D321" s="24"/>
      <c r="E321" s="25"/>
      <c r="F321" s="25"/>
      <c r="G321" s="25"/>
      <c r="H321" s="25"/>
      <c r="I321" s="25"/>
      <c r="J321" s="17" t="str">
        <f aca="false">IF(OR(C321="",D321=""),"",(D321-C321)/365.25)</f>
        <v/>
      </c>
      <c r="K321" s="18" t="str">
        <f aca="false">IF(C321="","","T"&amp;ROUNDUP(MONTH(C321)/3,0))</f>
        <v/>
      </c>
      <c r="L321" s="19" t="str">
        <f aca="false">IF(OR(Q321="",E321=""),"",(E321-Q321)/((D321-P321)/365.25))</f>
        <v/>
      </c>
      <c r="M321" s="20" t="str">
        <f aca="false">IF(OR(J321="",E321="",B321=""),"",IF(UPPER(LEFT(B321,1))="F",-7.709133+0.0042232*J321*E321,-7.999994+0.0036124*J321*E321))</f>
        <v/>
      </c>
      <c r="N321" s="19" t="str">
        <f aca="false">IF(M321="","",J321-M321)</f>
        <v/>
      </c>
      <c r="O321" s="18" t="str">
        <f aca="false">IF(M321="","",IF(M321&lt;-1,"Pre-PHV",IF(M321&lt;1,"Circa-PHV","Post-PHV")))</f>
        <v/>
      </c>
      <c r="P321" s="21" t="str">
        <f aca="false">IF(OR(A321="",D321=""),"",_xlfn.MAXIFS($D$4:$D$503,$A$4:$A$503,A321,$D$4:$D$503,"&lt;="&amp;(D321-73)))</f>
        <v/>
      </c>
      <c r="Q321" s="19" t="str">
        <f aca="false">IF(OR(P321="",P321=0),"",SUMIFS($E$4:$E$503,$A$4:$A$503,A321,$D$4:$D$503,P321)/COUNTIFS($A$4:$A$503,A321,$D$4:$D$503,P321))</f>
        <v/>
      </c>
    </row>
    <row r="322" customFormat="false" ht="15" hidden="false" customHeight="false" outlineLevel="0" collapsed="false">
      <c r="A322" s="22"/>
      <c r="B322" s="23"/>
      <c r="C322" s="24"/>
      <c r="D322" s="24"/>
      <c r="E322" s="25"/>
      <c r="F322" s="25"/>
      <c r="G322" s="25"/>
      <c r="H322" s="25"/>
      <c r="I322" s="25"/>
      <c r="J322" s="17" t="str">
        <f aca="false">IF(OR(C322="",D322=""),"",(D322-C322)/365.25)</f>
        <v/>
      </c>
      <c r="K322" s="18" t="str">
        <f aca="false">IF(C322="","","T"&amp;ROUNDUP(MONTH(C322)/3,0))</f>
        <v/>
      </c>
      <c r="L322" s="19" t="str">
        <f aca="false">IF(OR(Q322="",E322=""),"",(E322-Q322)/((D322-P322)/365.25))</f>
        <v/>
      </c>
      <c r="M322" s="20" t="str">
        <f aca="false">IF(OR(J322="",E322="",B322=""),"",IF(UPPER(LEFT(B322,1))="F",-7.709133+0.0042232*J322*E322,-7.999994+0.0036124*J322*E322))</f>
        <v/>
      </c>
      <c r="N322" s="19" t="str">
        <f aca="false">IF(M322="","",J322-M322)</f>
        <v/>
      </c>
      <c r="O322" s="18" t="str">
        <f aca="false">IF(M322="","",IF(M322&lt;-1,"Pre-PHV",IF(M322&lt;1,"Circa-PHV","Post-PHV")))</f>
        <v/>
      </c>
      <c r="P322" s="21" t="str">
        <f aca="false">IF(OR(A322="",D322=""),"",_xlfn.MAXIFS($D$4:$D$503,$A$4:$A$503,A322,$D$4:$D$503,"&lt;="&amp;(D322-73)))</f>
        <v/>
      </c>
      <c r="Q322" s="19" t="str">
        <f aca="false">IF(OR(P322="",P322=0),"",SUMIFS($E$4:$E$503,$A$4:$A$503,A322,$D$4:$D$503,P322)/COUNTIFS($A$4:$A$503,A322,$D$4:$D$503,P322))</f>
        <v/>
      </c>
    </row>
    <row r="323" customFormat="false" ht="15" hidden="false" customHeight="false" outlineLevel="0" collapsed="false">
      <c r="A323" s="22"/>
      <c r="B323" s="23"/>
      <c r="C323" s="24"/>
      <c r="D323" s="24"/>
      <c r="E323" s="25"/>
      <c r="F323" s="25"/>
      <c r="G323" s="25"/>
      <c r="H323" s="25"/>
      <c r="I323" s="25"/>
      <c r="J323" s="17" t="str">
        <f aca="false">IF(OR(C323="",D323=""),"",(D323-C323)/365.25)</f>
        <v/>
      </c>
      <c r="K323" s="18" t="str">
        <f aca="false">IF(C323="","","T"&amp;ROUNDUP(MONTH(C323)/3,0))</f>
        <v/>
      </c>
      <c r="L323" s="19" t="str">
        <f aca="false">IF(OR(Q323="",E323=""),"",(E323-Q323)/((D323-P323)/365.25))</f>
        <v/>
      </c>
      <c r="M323" s="20" t="str">
        <f aca="false">IF(OR(J323="",E323="",B323=""),"",IF(UPPER(LEFT(B323,1))="F",-7.709133+0.0042232*J323*E323,-7.999994+0.0036124*J323*E323))</f>
        <v/>
      </c>
      <c r="N323" s="19" t="str">
        <f aca="false">IF(M323="","",J323-M323)</f>
        <v/>
      </c>
      <c r="O323" s="18" t="str">
        <f aca="false">IF(M323="","",IF(M323&lt;-1,"Pre-PHV",IF(M323&lt;1,"Circa-PHV","Post-PHV")))</f>
        <v/>
      </c>
      <c r="P323" s="21" t="str">
        <f aca="false">IF(OR(A323="",D323=""),"",_xlfn.MAXIFS($D$4:$D$503,$A$4:$A$503,A323,$D$4:$D$503,"&lt;="&amp;(D323-73)))</f>
        <v/>
      </c>
      <c r="Q323" s="19" t="str">
        <f aca="false">IF(OR(P323="",P323=0),"",SUMIFS($E$4:$E$503,$A$4:$A$503,A323,$D$4:$D$503,P323)/COUNTIFS($A$4:$A$503,A323,$D$4:$D$503,P323))</f>
        <v/>
      </c>
    </row>
    <row r="324" customFormat="false" ht="15" hidden="false" customHeight="false" outlineLevel="0" collapsed="false">
      <c r="A324" s="22"/>
      <c r="B324" s="23"/>
      <c r="C324" s="24"/>
      <c r="D324" s="24"/>
      <c r="E324" s="25"/>
      <c r="F324" s="25"/>
      <c r="G324" s="25"/>
      <c r="H324" s="25"/>
      <c r="I324" s="25"/>
      <c r="J324" s="17" t="str">
        <f aca="false">IF(OR(C324="",D324=""),"",(D324-C324)/365.25)</f>
        <v/>
      </c>
      <c r="K324" s="18" t="str">
        <f aca="false">IF(C324="","","T"&amp;ROUNDUP(MONTH(C324)/3,0))</f>
        <v/>
      </c>
      <c r="L324" s="19" t="str">
        <f aca="false">IF(OR(Q324="",E324=""),"",(E324-Q324)/((D324-P324)/365.25))</f>
        <v/>
      </c>
      <c r="M324" s="20" t="str">
        <f aca="false">IF(OR(J324="",E324="",B324=""),"",IF(UPPER(LEFT(B324,1))="F",-7.709133+0.0042232*J324*E324,-7.999994+0.0036124*J324*E324))</f>
        <v/>
      </c>
      <c r="N324" s="19" t="str">
        <f aca="false">IF(M324="","",J324-M324)</f>
        <v/>
      </c>
      <c r="O324" s="18" t="str">
        <f aca="false">IF(M324="","",IF(M324&lt;-1,"Pre-PHV",IF(M324&lt;1,"Circa-PHV","Post-PHV")))</f>
        <v/>
      </c>
      <c r="P324" s="21" t="str">
        <f aca="false">IF(OR(A324="",D324=""),"",_xlfn.MAXIFS($D$4:$D$503,$A$4:$A$503,A324,$D$4:$D$503,"&lt;="&amp;(D324-73)))</f>
        <v/>
      </c>
      <c r="Q324" s="19" t="str">
        <f aca="false">IF(OR(P324="",P324=0),"",SUMIFS($E$4:$E$503,$A$4:$A$503,A324,$D$4:$D$503,P324)/COUNTIFS($A$4:$A$503,A324,$D$4:$D$503,P324))</f>
        <v/>
      </c>
    </row>
    <row r="325" customFormat="false" ht="15" hidden="false" customHeight="false" outlineLevel="0" collapsed="false">
      <c r="A325" s="22"/>
      <c r="B325" s="23"/>
      <c r="C325" s="24"/>
      <c r="D325" s="24"/>
      <c r="E325" s="25"/>
      <c r="F325" s="25"/>
      <c r="G325" s="25"/>
      <c r="H325" s="25"/>
      <c r="I325" s="25"/>
      <c r="J325" s="17" t="str">
        <f aca="false">IF(OR(C325="",D325=""),"",(D325-C325)/365.25)</f>
        <v/>
      </c>
      <c r="K325" s="18" t="str">
        <f aca="false">IF(C325="","","T"&amp;ROUNDUP(MONTH(C325)/3,0))</f>
        <v/>
      </c>
      <c r="L325" s="19" t="str">
        <f aca="false">IF(OR(Q325="",E325=""),"",(E325-Q325)/((D325-P325)/365.25))</f>
        <v/>
      </c>
      <c r="M325" s="20" t="str">
        <f aca="false">IF(OR(J325="",E325="",B325=""),"",IF(UPPER(LEFT(B325,1))="F",-7.709133+0.0042232*J325*E325,-7.999994+0.0036124*J325*E325))</f>
        <v/>
      </c>
      <c r="N325" s="19" t="str">
        <f aca="false">IF(M325="","",J325-M325)</f>
        <v/>
      </c>
      <c r="O325" s="18" t="str">
        <f aca="false">IF(M325="","",IF(M325&lt;-1,"Pre-PHV",IF(M325&lt;1,"Circa-PHV","Post-PHV")))</f>
        <v/>
      </c>
      <c r="P325" s="21" t="str">
        <f aca="false">IF(OR(A325="",D325=""),"",_xlfn.MAXIFS($D$4:$D$503,$A$4:$A$503,A325,$D$4:$D$503,"&lt;="&amp;(D325-73)))</f>
        <v/>
      </c>
      <c r="Q325" s="19" t="str">
        <f aca="false">IF(OR(P325="",P325=0),"",SUMIFS($E$4:$E$503,$A$4:$A$503,A325,$D$4:$D$503,P325)/COUNTIFS($A$4:$A$503,A325,$D$4:$D$503,P325))</f>
        <v/>
      </c>
    </row>
    <row r="326" customFormat="false" ht="15" hidden="false" customHeight="false" outlineLevel="0" collapsed="false">
      <c r="A326" s="22"/>
      <c r="B326" s="23"/>
      <c r="C326" s="24"/>
      <c r="D326" s="24"/>
      <c r="E326" s="25"/>
      <c r="F326" s="25"/>
      <c r="G326" s="25"/>
      <c r="H326" s="25"/>
      <c r="I326" s="25"/>
      <c r="J326" s="17" t="str">
        <f aca="false">IF(OR(C326="",D326=""),"",(D326-C326)/365.25)</f>
        <v/>
      </c>
      <c r="K326" s="18" t="str">
        <f aca="false">IF(C326="","","T"&amp;ROUNDUP(MONTH(C326)/3,0))</f>
        <v/>
      </c>
      <c r="L326" s="19" t="str">
        <f aca="false">IF(OR(Q326="",E326=""),"",(E326-Q326)/((D326-P326)/365.25))</f>
        <v/>
      </c>
      <c r="M326" s="20" t="str">
        <f aca="false">IF(OR(J326="",E326="",B326=""),"",IF(UPPER(LEFT(B326,1))="F",-7.709133+0.0042232*J326*E326,-7.999994+0.0036124*J326*E326))</f>
        <v/>
      </c>
      <c r="N326" s="19" t="str">
        <f aca="false">IF(M326="","",J326-M326)</f>
        <v/>
      </c>
      <c r="O326" s="18" t="str">
        <f aca="false">IF(M326="","",IF(M326&lt;-1,"Pre-PHV",IF(M326&lt;1,"Circa-PHV","Post-PHV")))</f>
        <v/>
      </c>
      <c r="P326" s="21" t="str">
        <f aca="false">IF(OR(A326="",D326=""),"",_xlfn.MAXIFS($D$4:$D$503,$A$4:$A$503,A326,$D$4:$D$503,"&lt;="&amp;(D326-73)))</f>
        <v/>
      </c>
      <c r="Q326" s="19" t="str">
        <f aca="false">IF(OR(P326="",P326=0),"",SUMIFS($E$4:$E$503,$A$4:$A$503,A326,$D$4:$D$503,P326)/COUNTIFS($A$4:$A$503,A326,$D$4:$D$503,P326))</f>
        <v/>
      </c>
    </row>
    <row r="327" customFormat="false" ht="15" hidden="false" customHeight="false" outlineLevel="0" collapsed="false">
      <c r="A327" s="22"/>
      <c r="B327" s="23"/>
      <c r="C327" s="24"/>
      <c r="D327" s="24"/>
      <c r="E327" s="25"/>
      <c r="F327" s="25"/>
      <c r="G327" s="25"/>
      <c r="H327" s="25"/>
      <c r="I327" s="25"/>
      <c r="J327" s="17" t="str">
        <f aca="false">IF(OR(C327="",D327=""),"",(D327-C327)/365.25)</f>
        <v/>
      </c>
      <c r="K327" s="18" t="str">
        <f aca="false">IF(C327="","","T"&amp;ROUNDUP(MONTH(C327)/3,0))</f>
        <v/>
      </c>
      <c r="L327" s="19" t="str">
        <f aca="false">IF(OR(Q327="",E327=""),"",(E327-Q327)/((D327-P327)/365.25))</f>
        <v/>
      </c>
      <c r="M327" s="20" t="str">
        <f aca="false">IF(OR(J327="",E327="",B327=""),"",IF(UPPER(LEFT(B327,1))="F",-7.709133+0.0042232*J327*E327,-7.999994+0.0036124*J327*E327))</f>
        <v/>
      </c>
      <c r="N327" s="19" t="str">
        <f aca="false">IF(M327="","",J327-M327)</f>
        <v/>
      </c>
      <c r="O327" s="18" t="str">
        <f aca="false">IF(M327="","",IF(M327&lt;-1,"Pre-PHV",IF(M327&lt;1,"Circa-PHV","Post-PHV")))</f>
        <v/>
      </c>
      <c r="P327" s="21" t="str">
        <f aca="false">IF(OR(A327="",D327=""),"",_xlfn.MAXIFS($D$4:$D$503,$A$4:$A$503,A327,$D$4:$D$503,"&lt;="&amp;(D327-73)))</f>
        <v/>
      </c>
      <c r="Q327" s="19" t="str">
        <f aca="false">IF(OR(P327="",P327=0),"",SUMIFS($E$4:$E$503,$A$4:$A$503,A327,$D$4:$D$503,P327)/COUNTIFS($A$4:$A$503,A327,$D$4:$D$503,P327))</f>
        <v/>
      </c>
    </row>
    <row r="328" customFormat="false" ht="15" hidden="false" customHeight="false" outlineLevel="0" collapsed="false">
      <c r="A328" s="22"/>
      <c r="B328" s="23"/>
      <c r="C328" s="24"/>
      <c r="D328" s="24"/>
      <c r="E328" s="25"/>
      <c r="F328" s="25"/>
      <c r="G328" s="25"/>
      <c r="H328" s="25"/>
      <c r="I328" s="25"/>
      <c r="J328" s="17" t="str">
        <f aca="false">IF(OR(C328="",D328=""),"",(D328-C328)/365.25)</f>
        <v/>
      </c>
      <c r="K328" s="18" t="str">
        <f aca="false">IF(C328="","","T"&amp;ROUNDUP(MONTH(C328)/3,0))</f>
        <v/>
      </c>
      <c r="L328" s="19" t="str">
        <f aca="false">IF(OR(Q328="",E328=""),"",(E328-Q328)/((D328-P328)/365.25))</f>
        <v/>
      </c>
      <c r="M328" s="20" t="str">
        <f aca="false">IF(OR(J328="",E328="",B328=""),"",IF(UPPER(LEFT(B328,1))="F",-7.709133+0.0042232*J328*E328,-7.999994+0.0036124*J328*E328))</f>
        <v/>
      </c>
      <c r="N328" s="19" t="str">
        <f aca="false">IF(M328="","",J328-M328)</f>
        <v/>
      </c>
      <c r="O328" s="18" t="str">
        <f aca="false">IF(M328="","",IF(M328&lt;-1,"Pre-PHV",IF(M328&lt;1,"Circa-PHV","Post-PHV")))</f>
        <v/>
      </c>
      <c r="P328" s="21" t="str">
        <f aca="false">IF(OR(A328="",D328=""),"",_xlfn.MAXIFS($D$4:$D$503,$A$4:$A$503,A328,$D$4:$D$503,"&lt;="&amp;(D328-73)))</f>
        <v/>
      </c>
      <c r="Q328" s="19" t="str">
        <f aca="false">IF(OR(P328="",P328=0),"",SUMIFS($E$4:$E$503,$A$4:$A$503,A328,$D$4:$D$503,P328)/COUNTIFS($A$4:$A$503,A328,$D$4:$D$503,P328))</f>
        <v/>
      </c>
    </row>
    <row r="329" customFormat="false" ht="15" hidden="false" customHeight="false" outlineLevel="0" collapsed="false">
      <c r="A329" s="22"/>
      <c r="B329" s="23"/>
      <c r="C329" s="24"/>
      <c r="D329" s="24"/>
      <c r="E329" s="25"/>
      <c r="F329" s="25"/>
      <c r="G329" s="25"/>
      <c r="H329" s="25"/>
      <c r="I329" s="25"/>
      <c r="J329" s="17" t="str">
        <f aca="false">IF(OR(C329="",D329=""),"",(D329-C329)/365.25)</f>
        <v/>
      </c>
      <c r="K329" s="18" t="str">
        <f aca="false">IF(C329="","","T"&amp;ROUNDUP(MONTH(C329)/3,0))</f>
        <v/>
      </c>
      <c r="L329" s="19" t="str">
        <f aca="false">IF(OR(Q329="",E329=""),"",(E329-Q329)/((D329-P329)/365.25))</f>
        <v/>
      </c>
      <c r="M329" s="20" t="str">
        <f aca="false">IF(OR(J329="",E329="",B329=""),"",IF(UPPER(LEFT(B329,1))="F",-7.709133+0.0042232*J329*E329,-7.999994+0.0036124*J329*E329))</f>
        <v/>
      </c>
      <c r="N329" s="19" t="str">
        <f aca="false">IF(M329="","",J329-M329)</f>
        <v/>
      </c>
      <c r="O329" s="18" t="str">
        <f aca="false">IF(M329="","",IF(M329&lt;-1,"Pre-PHV",IF(M329&lt;1,"Circa-PHV","Post-PHV")))</f>
        <v/>
      </c>
      <c r="P329" s="21" t="str">
        <f aca="false">IF(OR(A329="",D329=""),"",_xlfn.MAXIFS($D$4:$D$503,$A$4:$A$503,A329,$D$4:$D$503,"&lt;="&amp;(D329-73)))</f>
        <v/>
      </c>
      <c r="Q329" s="19" t="str">
        <f aca="false">IF(OR(P329="",P329=0),"",SUMIFS($E$4:$E$503,$A$4:$A$503,A329,$D$4:$D$503,P329)/COUNTIFS($A$4:$A$503,A329,$D$4:$D$503,P329))</f>
        <v/>
      </c>
    </row>
    <row r="330" customFormat="false" ht="15" hidden="false" customHeight="false" outlineLevel="0" collapsed="false">
      <c r="A330" s="22"/>
      <c r="B330" s="23"/>
      <c r="C330" s="24"/>
      <c r="D330" s="24"/>
      <c r="E330" s="25"/>
      <c r="F330" s="25"/>
      <c r="G330" s="25"/>
      <c r="H330" s="25"/>
      <c r="I330" s="25"/>
      <c r="J330" s="17" t="str">
        <f aca="false">IF(OR(C330="",D330=""),"",(D330-C330)/365.25)</f>
        <v/>
      </c>
      <c r="K330" s="18" t="str">
        <f aca="false">IF(C330="","","T"&amp;ROUNDUP(MONTH(C330)/3,0))</f>
        <v/>
      </c>
      <c r="L330" s="19" t="str">
        <f aca="false">IF(OR(Q330="",E330=""),"",(E330-Q330)/((D330-P330)/365.25))</f>
        <v/>
      </c>
      <c r="M330" s="20" t="str">
        <f aca="false">IF(OR(J330="",E330="",B330=""),"",IF(UPPER(LEFT(B330,1))="F",-7.709133+0.0042232*J330*E330,-7.999994+0.0036124*J330*E330))</f>
        <v/>
      </c>
      <c r="N330" s="19" t="str">
        <f aca="false">IF(M330="","",J330-M330)</f>
        <v/>
      </c>
      <c r="O330" s="18" t="str">
        <f aca="false">IF(M330="","",IF(M330&lt;-1,"Pre-PHV",IF(M330&lt;1,"Circa-PHV","Post-PHV")))</f>
        <v/>
      </c>
      <c r="P330" s="21" t="str">
        <f aca="false">IF(OR(A330="",D330=""),"",_xlfn.MAXIFS($D$4:$D$503,$A$4:$A$503,A330,$D$4:$D$503,"&lt;="&amp;(D330-73)))</f>
        <v/>
      </c>
      <c r="Q330" s="19" t="str">
        <f aca="false">IF(OR(P330="",P330=0),"",SUMIFS($E$4:$E$503,$A$4:$A$503,A330,$D$4:$D$503,P330)/COUNTIFS($A$4:$A$503,A330,$D$4:$D$503,P330))</f>
        <v/>
      </c>
    </row>
    <row r="331" customFormat="false" ht="15" hidden="false" customHeight="false" outlineLevel="0" collapsed="false">
      <c r="A331" s="22"/>
      <c r="B331" s="23"/>
      <c r="C331" s="24"/>
      <c r="D331" s="24"/>
      <c r="E331" s="25"/>
      <c r="F331" s="25"/>
      <c r="G331" s="25"/>
      <c r="H331" s="25"/>
      <c r="I331" s="25"/>
      <c r="J331" s="17" t="str">
        <f aca="false">IF(OR(C331="",D331=""),"",(D331-C331)/365.25)</f>
        <v/>
      </c>
      <c r="K331" s="18" t="str">
        <f aca="false">IF(C331="","","T"&amp;ROUNDUP(MONTH(C331)/3,0))</f>
        <v/>
      </c>
      <c r="L331" s="19" t="str">
        <f aca="false">IF(OR(Q331="",E331=""),"",(E331-Q331)/((D331-P331)/365.25))</f>
        <v/>
      </c>
      <c r="M331" s="20" t="str">
        <f aca="false">IF(OR(J331="",E331="",B331=""),"",IF(UPPER(LEFT(B331,1))="F",-7.709133+0.0042232*J331*E331,-7.999994+0.0036124*J331*E331))</f>
        <v/>
      </c>
      <c r="N331" s="19" t="str">
        <f aca="false">IF(M331="","",J331-M331)</f>
        <v/>
      </c>
      <c r="O331" s="18" t="str">
        <f aca="false">IF(M331="","",IF(M331&lt;-1,"Pre-PHV",IF(M331&lt;1,"Circa-PHV","Post-PHV")))</f>
        <v/>
      </c>
      <c r="P331" s="21" t="str">
        <f aca="false">IF(OR(A331="",D331=""),"",_xlfn.MAXIFS($D$4:$D$503,$A$4:$A$503,A331,$D$4:$D$503,"&lt;="&amp;(D331-73)))</f>
        <v/>
      </c>
      <c r="Q331" s="19" t="str">
        <f aca="false">IF(OR(P331="",P331=0),"",SUMIFS($E$4:$E$503,$A$4:$A$503,A331,$D$4:$D$503,P331)/COUNTIFS($A$4:$A$503,A331,$D$4:$D$503,P331))</f>
        <v/>
      </c>
    </row>
    <row r="332" customFormat="false" ht="15" hidden="false" customHeight="false" outlineLevel="0" collapsed="false">
      <c r="A332" s="22"/>
      <c r="B332" s="23"/>
      <c r="C332" s="24"/>
      <c r="D332" s="24"/>
      <c r="E332" s="25"/>
      <c r="F332" s="25"/>
      <c r="G332" s="25"/>
      <c r="H332" s="25"/>
      <c r="I332" s="25"/>
      <c r="J332" s="17" t="str">
        <f aca="false">IF(OR(C332="",D332=""),"",(D332-C332)/365.25)</f>
        <v/>
      </c>
      <c r="K332" s="18" t="str">
        <f aca="false">IF(C332="","","T"&amp;ROUNDUP(MONTH(C332)/3,0))</f>
        <v/>
      </c>
      <c r="L332" s="19" t="str">
        <f aca="false">IF(OR(Q332="",E332=""),"",(E332-Q332)/((D332-P332)/365.25))</f>
        <v/>
      </c>
      <c r="M332" s="20" t="str">
        <f aca="false">IF(OR(J332="",E332="",B332=""),"",IF(UPPER(LEFT(B332,1))="F",-7.709133+0.0042232*J332*E332,-7.999994+0.0036124*J332*E332))</f>
        <v/>
      </c>
      <c r="N332" s="19" t="str">
        <f aca="false">IF(M332="","",J332-M332)</f>
        <v/>
      </c>
      <c r="O332" s="18" t="str">
        <f aca="false">IF(M332="","",IF(M332&lt;-1,"Pre-PHV",IF(M332&lt;1,"Circa-PHV","Post-PHV")))</f>
        <v/>
      </c>
      <c r="P332" s="21" t="str">
        <f aca="false">IF(OR(A332="",D332=""),"",_xlfn.MAXIFS($D$4:$D$503,$A$4:$A$503,A332,$D$4:$D$503,"&lt;="&amp;(D332-73)))</f>
        <v/>
      </c>
      <c r="Q332" s="19" t="str">
        <f aca="false">IF(OR(P332="",P332=0),"",SUMIFS($E$4:$E$503,$A$4:$A$503,A332,$D$4:$D$503,P332)/COUNTIFS($A$4:$A$503,A332,$D$4:$D$503,P332))</f>
        <v/>
      </c>
    </row>
    <row r="333" customFormat="false" ht="15" hidden="false" customHeight="false" outlineLevel="0" collapsed="false">
      <c r="A333" s="22"/>
      <c r="B333" s="23"/>
      <c r="C333" s="24"/>
      <c r="D333" s="24"/>
      <c r="E333" s="25"/>
      <c r="F333" s="25"/>
      <c r="G333" s="25"/>
      <c r="H333" s="25"/>
      <c r="I333" s="25"/>
      <c r="J333" s="17" t="str">
        <f aca="false">IF(OR(C333="",D333=""),"",(D333-C333)/365.25)</f>
        <v/>
      </c>
      <c r="K333" s="18" t="str">
        <f aca="false">IF(C333="","","T"&amp;ROUNDUP(MONTH(C333)/3,0))</f>
        <v/>
      </c>
      <c r="L333" s="19" t="str">
        <f aca="false">IF(OR(Q333="",E333=""),"",(E333-Q333)/((D333-P333)/365.25))</f>
        <v/>
      </c>
      <c r="M333" s="20" t="str">
        <f aca="false">IF(OR(J333="",E333="",B333=""),"",IF(UPPER(LEFT(B333,1))="F",-7.709133+0.0042232*J333*E333,-7.999994+0.0036124*J333*E333))</f>
        <v/>
      </c>
      <c r="N333" s="19" t="str">
        <f aca="false">IF(M333="","",J333-M333)</f>
        <v/>
      </c>
      <c r="O333" s="18" t="str">
        <f aca="false">IF(M333="","",IF(M333&lt;-1,"Pre-PHV",IF(M333&lt;1,"Circa-PHV","Post-PHV")))</f>
        <v/>
      </c>
      <c r="P333" s="21" t="str">
        <f aca="false">IF(OR(A333="",D333=""),"",_xlfn.MAXIFS($D$4:$D$503,$A$4:$A$503,A333,$D$4:$D$503,"&lt;="&amp;(D333-73)))</f>
        <v/>
      </c>
      <c r="Q333" s="19" t="str">
        <f aca="false">IF(OR(P333="",P333=0),"",SUMIFS($E$4:$E$503,$A$4:$A$503,A333,$D$4:$D$503,P333)/COUNTIFS($A$4:$A$503,A333,$D$4:$D$503,P333))</f>
        <v/>
      </c>
    </row>
    <row r="334" customFormat="false" ht="15" hidden="false" customHeight="false" outlineLevel="0" collapsed="false">
      <c r="A334" s="22"/>
      <c r="B334" s="23"/>
      <c r="C334" s="24"/>
      <c r="D334" s="24"/>
      <c r="E334" s="25"/>
      <c r="F334" s="25"/>
      <c r="G334" s="25"/>
      <c r="H334" s="25"/>
      <c r="I334" s="25"/>
      <c r="J334" s="17" t="str">
        <f aca="false">IF(OR(C334="",D334=""),"",(D334-C334)/365.25)</f>
        <v/>
      </c>
      <c r="K334" s="18" t="str">
        <f aca="false">IF(C334="","","T"&amp;ROUNDUP(MONTH(C334)/3,0))</f>
        <v/>
      </c>
      <c r="L334" s="19" t="str">
        <f aca="false">IF(OR(Q334="",E334=""),"",(E334-Q334)/((D334-P334)/365.25))</f>
        <v/>
      </c>
      <c r="M334" s="20" t="str">
        <f aca="false">IF(OR(J334="",E334="",B334=""),"",IF(UPPER(LEFT(B334,1))="F",-7.709133+0.0042232*J334*E334,-7.999994+0.0036124*J334*E334))</f>
        <v/>
      </c>
      <c r="N334" s="19" t="str">
        <f aca="false">IF(M334="","",J334-M334)</f>
        <v/>
      </c>
      <c r="O334" s="18" t="str">
        <f aca="false">IF(M334="","",IF(M334&lt;-1,"Pre-PHV",IF(M334&lt;1,"Circa-PHV","Post-PHV")))</f>
        <v/>
      </c>
      <c r="P334" s="21" t="str">
        <f aca="false">IF(OR(A334="",D334=""),"",_xlfn.MAXIFS($D$4:$D$503,$A$4:$A$503,A334,$D$4:$D$503,"&lt;="&amp;(D334-73)))</f>
        <v/>
      </c>
      <c r="Q334" s="19" t="str">
        <f aca="false">IF(OR(P334="",P334=0),"",SUMIFS($E$4:$E$503,$A$4:$A$503,A334,$D$4:$D$503,P334)/COUNTIFS($A$4:$A$503,A334,$D$4:$D$503,P334))</f>
        <v/>
      </c>
    </row>
    <row r="335" customFormat="false" ht="15" hidden="false" customHeight="false" outlineLevel="0" collapsed="false">
      <c r="A335" s="22"/>
      <c r="B335" s="23"/>
      <c r="C335" s="24"/>
      <c r="D335" s="24"/>
      <c r="E335" s="25"/>
      <c r="F335" s="25"/>
      <c r="G335" s="25"/>
      <c r="H335" s="25"/>
      <c r="I335" s="25"/>
      <c r="J335" s="17" t="str">
        <f aca="false">IF(OR(C335="",D335=""),"",(D335-C335)/365.25)</f>
        <v/>
      </c>
      <c r="K335" s="18" t="str">
        <f aca="false">IF(C335="","","T"&amp;ROUNDUP(MONTH(C335)/3,0))</f>
        <v/>
      </c>
      <c r="L335" s="19" t="str">
        <f aca="false">IF(OR(Q335="",E335=""),"",(E335-Q335)/((D335-P335)/365.25))</f>
        <v/>
      </c>
      <c r="M335" s="20" t="str">
        <f aca="false">IF(OR(J335="",E335="",B335=""),"",IF(UPPER(LEFT(B335,1))="F",-7.709133+0.0042232*J335*E335,-7.999994+0.0036124*J335*E335))</f>
        <v/>
      </c>
      <c r="N335" s="19" t="str">
        <f aca="false">IF(M335="","",J335-M335)</f>
        <v/>
      </c>
      <c r="O335" s="18" t="str">
        <f aca="false">IF(M335="","",IF(M335&lt;-1,"Pre-PHV",IF(M335&lt;1,"Circa-PHV","Post-PHV")))</f>
        <v/>
      </c>
      <c r="P335" s="21" t="str">
        <f aca="false">IF(OR(A335="",D335=""),"",_xlfn.MAXIFS($D$4:$D$503,$A$4:$A$503,A335,$D$4:$D$503,"&lt;="&amp;(D335-73)))</f>
        <v/>
      </c>
      <c r="Q335" s="19" t="str">
        <f aca="false">IF(OR(P335="",P335=0),"",SUMIFS($E$4:$E$503,$A$4:$A$503,A335,$D$4:$D$503,P335)/COUNTIFS($A$4:$A$503,A335,$D$4:$D$503,P335))</f>
        <v/>
      </c>
    </row>
    <row r="336" customFormat="false" ht="15" hidden="false" customHeight="false" outlineLevel="0" collapsed="false">
      <c r="A336" s="22"/>
      <c r="B336" s="23"/>
      <c r="C336" s="24"/>
      <c r="D336" s="24"/>
      <c r="E336" s="25"/>
      <c r="F336" s="25"/>
      <c r="G336" s="25"/>
      <c r="H336" s="25"/>
      <c r="I336" s="25"/>
      <c r="J336" s="17" t="str">
        <f aca="false">IF(OR(C336="",D336=""),"",(D336-C336)/365.25)</f>
        <v/>
      </c>
      <c r="K336" s="18" t="str">
        <f aca="false">IF(C336="","","T"&amp;ROUNDUP(MONTH(C336)/3,0))</f>
        <v/>
      </c>
      <c r="L336" s="19" t="str">
        <f aca="false">IF(OR(Q336="",E336=""),"",(E336-Q336)/((D336-P336)/365.25))</f>
        <v/>
      </c>
      <c r="M336" s="20" t="str">
        <f aca="false">IF(OR(J336="",E336="",B336=""),"",IF(UPPER(LEFT(B336,1))="F",-7.709133+0.0042232*J336*E336,-7.999994+0.0036124*J336*E336))</f>
        <v/>
      </c>
      <c r="N336" s="19" t="str">
        <f aca="false">IF(M336="","",J336-M336)</f>
        <v/>
      </c>
      <c r="O336" s="18" t="str">
        <f aca="false">IF(M336="","",IF(M336&lt;-1,"Pre-PHV",IF(M336&lt;1,"Circa-PHV","Post-PHV")))</f>
        <v/>
      </c>
      <c r="P336" s="21" t="str">
        <f aca="false">IF(OR(A336="",D336=""),"",_xlfn.MAXIFS($D$4:$D$503,$A$4:$A$503,A336,$D$4:$D$503,"&lt;="&amp;(D336-73)))</f>
        <v/>
      </c>
      <c r="Q336" s="19" t="str">
        <f aca="false">IF(OR(P336="",P336=0),"",SUMIFS($E$4:$E$503,$A$4:$A$503,A336,$D$4:$D$503,P336)/COUNTIFS($A$4:$A$503,A336,$D$4:$D$503,P336))</f>
        <v/>
      </c>
    </row>
    <row r="337" customFormat="false" ht="15" hidden="false" customHeight="false" outlineLevel="0" collapsed="false">
      <c r="A337" s="22"/>
      <c r="B337" s="23"/>
      <c r="C337" s="24"/>
      <c r="D337" s="24"/>
      <c r="E337" s="25"/>
      <c r="F337" s="25"/>
      <c r="G337" s="25"/>
      <c r="H337" s="25"/>
      <c r="I337" s="25"/>
      <c r="J337" s="17" t="str">
        <f aca="false">IF(OR(C337="",D337=""),"",(D337-C337)/365.25)</f>
        <v/>
      </c>
      <c r="K337" s="18" t="str">
        <f aca="false">IF(C337="","","T"&amp;ROUNDUP(MONTH(C337)/3,0))</f>
        <v/>
      </c>
      <c r="L337" s="19" t="str">
        <f aca="false">IF(OR(Q337="",E337=""),"",(E337-Q337)/((D337-P337)/365.25))</f>
        <v/>
      </c>
      <c r="M337" s="20" t="str">
        <f aca="false">IF(OR(J337="",E337="",B337=""),"",IF(UPPER(LEFT(B337,1))="F",-7.709133+0.0042232*J337*E337,-7.999994+0.0036124*J337*E337))</f>
        <v/>
      </c>
      <c r="N337" s="19" t="str">
        <f aca="false">IF(M337="","",J337-M337)</f>
        <v/>
      </c>
      <c r="O337" s="18" t="str">
        <f aca="false">IF(M337="","",IF(M337&lt;-1,"Pre-PHV",IF(M337&lt;1,"Circa-PHV","Post-PHV")))</f>
        <v/>
      </c>
      <c r="P337" s="21" t="str">
        <f aca="false">IF(OR(A337="",D337=""),"",_xlfn.MAXIFS($D$4:$D$503,$A$4:$A$503,A337,$D$4:$D$503,"&lt;="&amp;(D337-73)))</f>
        <v/>
      </c>
      <c r="Q337" s="19" t="str">
        <f aca="false">IF(OR(P337="",P337=0),"",SUMIFS($E$4:$E$503,$A$4:$A$503,A337,$D$4:$D$503,P337)/COUNTIFS($A$4:$A$503,A337,$D$4:$D$503,P337))</f>
        <v/>
      </c>
    </row>
    <row r="338" customFormat="false" ht="15" hidden="false" customHeight="false" outlineLevel="0" collapsed="false">
      <c r="A338" s="22"/>
      <c r="B338" s="23"/>
      <c r="C338" s="24"/>
      <c r="D338" s="24"/>
      <c r="E338" s="25"/>
      <c r="F338" s="25"/>
      <c r="G338" s="25"/>
      <c r="H338" s="25"/>
      <c r="I338" s="25"/>
      <c r="J338" s="17" t="str">
        <f aca="false">IF(OR(C338="",D338=""),"",(D338-C338)/365.25)</f>
        <v/>
      </c>
      <c r="K338" s="18" t="str">
        <f aca="false">IF(C338="","","T"&amp;ROUNDUP(MONTH(C338)/3,0))</f>
        <v/>
      </c>
      <c r="L338" s="19" t="str">
        <f aca="false">IF(OR(Q338="",E338=""),"",(E338-Q338)/((D338-P338)/365.25))</f>
        <v/>
      </c>
      <c r="M338" s="20" t="str">
        <f aca="false">IF(OR(J338="",E338="",B338=""),"",IF(UPPER(LEFT(B338,1))="F",-7.709133+0.0042232*J338*E338,-7.999994+0.0036124*J338*E338))</f>
        <v/>
      </c>
      <c r="N338" s="19" t="str">
        <f aca="false">IF(M338="","",J338-M338)</f>
        <v/>
      </c>
      <c r="O338" s="18" t="str">
        <f aca="false">IF(M338="","",IF(M338&lt;-1,"Pre-PHV",IF(M338&lt;1,"Circa-PHV","Post-PHV")))</f>
        <v/>
      </c>
      <c r="P338" s="21" t="str">
        <f aca="false">IF(OR(A338="",D338=""),"",_xlfn.MAXIFS($D$4:$D$503,$A$4:$A$503,A338,$D$4:$D$503,"&lt;="&amp;(D338-73)))</f>
        <v/>
      </c>
      <c r="Q338" s="19" t="str">
        <f aca="false">IF(OR(P338="",P338=0),"",SUMIFS($E$4:$E$503,$A$4:$A$503,A338,$D$4:$D$503,P338)/COUNTIFS($A$4:$A$503,A338,$D$4:$D$503,P338))</f>
        <v/>
      </c>
    </row>
    <row r="339" customFormat="false" ht="15" hidden="false" customHeight="false" outlineLevel="0" collapsed="false">
      <c r="A339" s="22"/>
      <c r="B339" s="23"/>
      <c r="C339" s="24"/>
      <c r="D339" s="24"/>
      <c r="E339" s="25"/>
      <c r="F339" s="25"/>
      <c r="G339" s="25"/>
      <c r="H339" s="25"/>
      <c r="I339" s="25"/>
      <c r="J339" s="17" t="str">
        <f aca="false">IF(OR(C339="",D339=""),"",(D339-C339)/365.25)</f>
        <v/>
      </c>
      <c r="K339" s="18" t="str">
        <f aca="false">IF(C339="","","T"&amp;ROUNDUP(MONTH(C339)/3,0))</f>
        <v/>
      </c>
      <c r="L339" s="19" t="str">
        <f aca="false">IF(OR(Q339="",E339=""),"",(E339-Q339)/((D339-P339)/365.25))</f>
        <v/>
      </c>
      <c r="M339" s="20" t="str">
        <f aca="false">IF(OR(J339="",E339="",B339=""),"",IF(UPPER(LEFT(B339,1))="F",-7.709133+0.0042232*J339*E339,-7.999994+0.0036124*J339*E339))</f>
        <v/>
      </c>
      <c r="N339" s="19" t="str">
        <f aca="false">IF(M339="","",J339-M339)</f>
        <v/>
      </c>
      <c r="O339" s="18" t="str">
        <f aca="false">IF(M339="","",IF(M339&lt;-1,"Pre-PHV",IF(M339&lt;1,"Circa-PHV","Post-PHV")))</f>
        <v/>
      </c>
      <c r="P339" s="21" t="str">
        <f aca="false">IF(OR(A339="",D339=""),"",_xlfn.MAXIFS($D$4:$D$503,$A$4:$A$503,A339,$D$4:$D$503,"&lt;="&amp;(D339-73)))</f>
        <v/>
      </c>
      <c r="Q339" s="19" t="str">
        <f aca="false">IF(OR(P339="",P339=0),"",SUMIFS($E$4:$E$503,$A$4:$A$503,A339,$D$4:$D$503,P339)/COUNTIFS($A$4:$A$503,A339,$D$4:$D$503,P339))</f>
        <v/>
      </c>
    </row>
    <row r="340" customFormat="false" ht="15" hidden="false" customHeight="false" outlineLevel="0" collapsed="false">
      <c r="A340" s="22"/>
      <c r="B340" s="23"/>
      <c r="C340" s="24"/>
      <c r="D340" s="24"/>
      <c r="E340" s="25"/>
      <c r="F340" s="25"/>
      <c r="G340" s="25"/>
      <c r="H340" s="25"/>
      <c r="I340" s="25"/>
      <c r="J340" s="17" t="str">
        <f aca="false">IF(OR(C340="",D340=""),"",(D340-C340)/365.25)</f>
        <v/>
      </c>
      <c r="K340" s="18" t="str">
        <f aca="false">IF(C340="","","T"&amp;ROUNDUP(MONTH(C340)/3,0))</f>
        <v/>
      </c>
      <c r="L340" s="19" t="str">
        <f aca="false">IF(OR(Q340="",E340=""),"",(E340-Q340)/((D340-P340)/365.25))</f>
        <v/>
      </c>
      <c r="M340" s="20" t="str">
        <f aca="false">IF(OR(J340="",E340="",B340=""),"",IF(UPPER(LEFT(B340,1))="F",-7.709133+0.0042232*J340*E340,-7.999994+0.0036124*J340*E340))</f>
        <v/>
      </c>
      <c r="N340" s="19" t="str">
        <f aca="false">IF(M340="","",J340-M340)</f>
        <v/>
      </c>
      <c r="O340" s="18" t="str">
        <f aca="false">IF(M340="","",IF(M340&lt;-1,"Pre-PHV",IF(M340&lt;1,"Circa-PHV","Post-PHV")))</f>
        <v/>
      </c>
      <c r="P340" s="21" t="str">
        <f aca="false">IF(OR(A340="",D340=""),"",_xlfn.MAXIFS($D$4:$D$503,$A$4:$A$503,A340,$D$4:$D$503,"&lt;="&amp;(D340-73)))</f>
        <v/>
      </c>
      <c r="Q340" s="19" t="str">
        <f aca="false">IF(OR(P340="",P340=0),"",SUMIFS($E$4:$E$503,$A$4:$A$503,A340,$D$4:$D$503,P340)/COUNTIFS($A$4:$A$503,A340,$D$4:$D$503,P340))</f>
        <v/>
      </c>
    </row>
    <row r="341" customFormat="false" ht="15" hidden="false" customHeight="false" outlineLevel="0" collapsed="false">
      <c r="A341" s="22"/>
      <c r="B341" s="23"/>
      <c r="C341" s="24"/>
      <c r="D341" s="24"/>
      <c r="E341" s="25"/>
      <c r="F341" s="25"/>
      <c r="G341" s="25"/>
      <c r="H341" s="25"/>
      <c r="I341" s="25"/>
      <c r="J341" s="17" t="str">
        <f aca="false">IF(OR(C341="",D341=""),"",(D341-C341)/365.25)</f>
        <v/>
      </c>
      <c r="K341" s="18" t="str">
        <f aca="false">IF(C341="","","T"&amp;ROUNDUP(MONTH(C341)/3,0))</f>
        <v/>
      </c>
      <c r="L341" s="19" t="str">
        <f aca="false">IF(OR(Q341="",E341=""),"",(E341-Q341)/((D341-P341)/365.25))</f>
        <v/>
      </c>
      <c r="M341" s="20" t="str">
        <f aca="false">IF(OR(J341="",E341="",B341=""),"",IF(UPPER(LEFT(B341,1))="F",-7.709133+0.0042232*J341*E341,-7.999994+0.0036124*J341*E341))</f>
        <v/>
      </c>
      <c r="N341" s="19" t="str">
        <f aca="false">IF(M341="","",J341-M341)</f>
        <v/>
      </c>
      <c r="O341" s="18" t="str">
        <f aca="false">IF(M341="","",IF(M341&lt;-1,"Pre-PHV",IF(M341&lt;1,"Circa-PHV","Post-PHV")))</f>
        <v/>
      </c>
      <c r="P341" s="21" t="str">
        <f aca="false">IF(OR(A341="",D341=""),"",_xlfn.MAXIFS($D$4:$D$503,$A$4:$A$503,A341,$D$4:$D$503,"&lt;="&amp;(D341-73)))</f>
        <v/>
      </c>
      <c r="Q341" s="19" t="str">
        <f aca="false">IF(OR(P341="",P341=0),"",SUMIFS($E$4:$E$503,$A$4:$A$503,A341,$D$4:$D$503,P341)/COUNTIFS($A$4:$A$503,A341,$D$4:$D$503,P341))</f>
        <v/>
      </c>
    </row>
    <row r="342" customFormat="false" ht="15" hidden="false" customHeight="false" outlineLevel="0" collapsed="false">
      <c r="A342" s="22"/>
      <c r="B342" s="23"/>
      <c r="C342" s="24"/>
      <c r="D342" s="24"/>
      <c r="E342" s="25"/>
      <c r="F342" s="25"/>
      <c r="G342" s="25"/>
      <c r="H342" s="25"/>
      <c r="I342" s="25"/>
      <c r="J342" s="17" t="str">
        <f aca="false">IF(OR(C342="",D342=""),"",(D342-C342)/365.25)</f>
        <v/>
      </c>
      <c r="K342" s="18" t="str">
        <f aca="false">IF(C342="","","T"&amp;ROUNDUP(MONTH(C342)/3,0))</f>
        <v/>
      </c>
      <c r="L342" s="19" t="str">
        <f aca="false">IF(OR(Q342="",E342=""),"",(E342-Q342)/((D342-P342)/365.25))</f>
        <v/>
      </c>
      <c r="M342" s="20" t="str">
        <f aca="false">IF(OR(J342="",E342="",B342=""),"",IF(UPPER(LEFT(B342,1))="F",-7.709133+0.0042232*J342*E342,-7.999994+0.0036124*J342*E342))</f>
        <v/>
      </c>
      <c r="N342" s="19" t="str">
        <f aca="false">IF(M342="","",J342-M342)</f>
        <v/>
      </c>
      <c r="O342" s="18" t="str">
        <f aca="false">IF(M342="","",IF(M342&lt;-1,"Pre-PHV",IF(M342&lt;1,"Circa-PHV","Post-PHV")))</f>
        <v/>
      </c>
      <c r="P342" s="21" t="str">
        <f aca="false">IF(OR(A342="",D342=""),"",_xlfn.MAXIFS($D$4:$D$503,$A$4:$A$503,A342,$D$4:$D$503,"&lt;="&amp;(D342-73)))</f>
        <v/>
      </c>
      <c r="Q342" s="19" t="str">
        <f aca="false">IF(OR(P342="",P342=0),"",SUMIFS($E$4:$E$503,$A$4:$A$503,A342,$D$4:$D$503,P342)/COUNTIFS($A$4:$A$503,A342,$D$4:$D$503,P342))</f>
        <v/>
      </c>
    </row>
    <row r="343" customFormat="false" ht="15" hidden="false" customHeight="false" outlineLevel="0" collapsed="false">
      <c r="A343" s="22"/>
      <c r="B343" s="23"/>
      <c r="C343" s="24"/>
      <c r="D343" s="24"/>
      <c r="E343" s="25"/>
      <c r="F343" s="25"/>
      <c r="G343" s="25"/>
      <c r="H343" s="25"/>
      <c r="I343" s="25"/>
      <c r="J343" s="17" t="str">
        <f aca="false">IF(OR(C343="",D343=""),"",(D343-C343)/365.25)</f>
        <v/>
      </c>
      <c r="K343" s="18" t="str">
        <f aca="false">IF(C343="","","T"&amp;ROUNDUP(MONTH(C343)/3,0))</f>
        <v/>
      </c>
      <c r="L343" s="19" t="str">
        <f aca="false">IF(OR(Q343="",E343=""),"",(E343-Q343)/((D343-P343)/365.25))</f>
        <v/>
      </c>
      <c r="M343" s="20" t="str">
        <f aca="false">IF(OR(J343="",E343="",B343=""),"",IF(UPPER(LEFT(B343,1))="F",-7.709133+0.0042232*J343*E343,-7.999994+0.0036124*J343*E343))</f>
        <v/>
      </c>
      <c r="N343" s="19" t="str">
        <f aca="false">IF(M343="","",J343-M343)</f>
        <v/>
      </c>
      <c r="O343" s="18" t="str">
        <f aca="false">IF(M343="","",IF(M343&lt;-1,"Pre-PHV",IF(M343&lt;1,"Circa-PHV","Post-PHV")))</f>
        <v/>
      </c>
      <c r="P343" s="21" t="str">
        <f aca="false">IF(OR(A343="",D343=""),"",_xlfn.MAXIFS($D$4:$D$503,$A$4:$A$503,A343,$D$4:$D$503,"&lt;="&amp;(D343-73)))</f>
        <v/>
      </c>
      <c r="Q343" s="19" t="str">
        <f aca="false">IF(OR(P343="",P343=0),"",SUMIFS($E$4:$E$503,$A$4:$A$503,A343,$D$4:$D$503,P343)/COUNTIFS($A$4:$A$503,A343,$D$4:$D$503,P343))</f>
        <v/>
      </c>
    </row>
    <row r="344" customFormat="false" ht="15" hidden="false" customHeight="false" outlineLevel="0" collapsed="false">
      <c r="A344" s="22"/>
      <c r="B344" s="23"/>
      <c r="C344" s="24"/>
      <c r="D344" s="24"/>
      <c r="E344" s="25"/>
      <c r="F344" s="25"/>
      <c r="G344" s="25"/>
      <c r="H344" s="25"/>
      <c r="I344" s="25"/>
      <c r="J344" s="17" t="str">
        <f aca="false">IF(OR(C344="",D344=""),"",(D344-C344)/365.25)</f>
        <v/>
      </c>
      <c r="K344" s="18" t="str">
        <f aca="false">IF(C344="","","T"&amp;ROUNDUP(MONTH(C344)/3,0))</f>
        <v/>
      </c>
      <c r="L344" s="19" t="str">
        <f aca="false">IF(OR(Q344="",E344=""),"",(E344-Q344)/((D344-P344)/365.25))</f>
        <v/>
      </c>
      <c r="M344" s="20" t="str">
        <f aca="false">IF(OR(J344="",E344="",B344=""),"",IF(UPPER(LEFT(B344,1))="F",-7.709133+0.0042232*J344*E344,-7.999994+0.0036124*J344*E344))</f>
        <v/>
      </c>
      <c r="N344" s="19" t="str">
        <f aca="false">IF(M344="","",J344-M344)</f>
        <v/>
      </c>
      <c r="O344" s="18" t="str">
        <f aca="false">IF(M344="","",IF(M344&lt;-1,"Pre-PHV",IF(M344&lt;1,"Circa-PHV","Post-PHV")))</f>
        <v/>
      </c>
      <c r="P344" s="21" t="str">
        <f aca="false">IF(OR(A344="",D344=""),"",_xlfn.MAXIFS($D$4:$D$503,$A$4:$A$503,A344,$D$4:$D$503,"&lt;="&amp;(D344-73)))</f>
        <v/>
      </c>
      <c r="Q344" s="19" t="str">
        <f aca="false">IF(OR(P344="",P344=0),"",SUMIFS($E$4:$E$503,$A$4:$A$503,A344,$D$4:$D$503,P344)/COUNTIFS($A$4:$A$503,A344,$D$4:$D$503,P344))</f>
        <v/>
      </c>
    </row>
    <row r="345" customFormat="false" ht="15" hidden="false" customHeight="false" outlineLevel="0" collapsed="false">
      <c r="A345" s="22"/>
      <c r="B345" s="23"/>
      <c r="C345" s="24"/>
      <c r="D345" s="24"/>
      <c r="E345" s="25"/>
      <c r="F345" s="25"/>
      <c r="G345" s="25"/>
      <c r="H345" s="25"/>
      <c r="I345" s="25"/>
      <c r="J345" s="17" t="str">
        <f aca="false">IF(OR(C345="",D345=""),"",(D345-C345)/365.25)</f>
        <v/>
      </c>
      <c r="K345" s="18" t="str">
        <f aca="false">IF(C345="","","T"&amp;ROUNDUP(MONTH(C345)/3,0))</f>
        <v/>
      </c>
      <c r="L345" s="19" t="str">
        <f aca="false">IF(OR(Q345="",E345=""),"",(E345-Q345)/((D345-P345)/365.25))</f>
        <v/>
      </c>
      <c r="M345" s="20" t="str">
        <f aca="false">IF(OR(J345="",E345="",B345=""),"",IF(UPPER(LEFT(B345,1))="F",-7.709133+0.0042232*J345*E345,-7.999994+0.0036124*J345*E345))</f>
        <v/>
      </c>
      <c r="N345" s="19" t="str">
        <f aca="false">IF(M345="","",J345-M345)</f>
        <v/>
      </c>
      <c r="O345" s="18" t="str">
        <f aca="false">IF(M345="","",IF(M345&lt;-1,"Pre-PHV",IF(M345&lt;1,"Circa-PHV","Post-PHV")))</f>
        <v/>
      </c>
      <c r="P345" s="21" t="str">
        <f aca="false">IF(OR(A345="",D345=""),"",_xlfn.MAXIFS($D$4:$D$503,$A$4:$A$503,A345,$D$4:$D$503,"&lt;="&amp;(D345-73)))</f>
        <v/>
      </c>
      <c r="Q345" s="19" t="str">
        <f aca="false">IF(OR(P345="",P345=0),"",SUMIFS($E$4:$E$503,$A$4:$A$503,A345,$D$4:$D$503,P345)/COUNTIFS($A$4:$A$503,A345,$D$4:$D$503,P345))</f>
        <v/>
      </c>
    </row>
    <row r="346" customFormat="false" ht="15" hidden="false" customHeight="false" outlineLevel="0" collapsed="false">
      <c r="A346" s="22"/>
      <c r="B346" s="23"/>
      <c r="C346" s="24"/>
      <c r="D346" s="24"/>
      <c r="E346" s="25"/>
      <c r="F346" s="25"/>
      <c r="G346" s="25"/>
      <c r="H346" s="25"/>
      <c r="I346" s="25"/>
      <c r="J346" s="17" t="str">
        <f aca="false">IF(OR(C346="",D346=""),"",(D346-C346)/365.25)</f>
        <v/>
      </c>
      <c r="K346" s="18" t="str">
        <f aca="false">IF(C346="","","T"&amp;ROUNDUP(MONTH(C346)/3,0))</f>
        <v/>
      </c>
      <c r="L346" s="19" t="str">
        <f aca="false">IF(OR(Q346="",E346=""),"",(E346-Q346)/((D346-P346)/365.25))</f>
        <v/>
      </c>
      <c r="M346" s="20" t="str">
        <f aca="false">IF(OR(J346="",E346="",B346=""),"",IF(UPPER(LEFT(B346,1))="F",-7.709133+0.0042232*J346*E346,-7.999994+0.0036124*J346*E346))</f>
        <v/>
      </c>
      <c r="N346" s="19" t="str">
        <f aca="false">IF(M346="","",J346-M346)</f>
        <v/>
      </c>
      <c r="O346" s="18" t="str">
        <f aca="false">IF(M346="","",IF(M346&lt;-1,"Pre-PHV",IF(M346&lt;1,"Circa-PHV","Post-PHV")))</f>
        <v/>
      </c>
      <c r="P346" s="21" t="str">
        <f aca="false">IF(OR(A346="",D346=""),"",_xlfn.MAXIFS($D$4:$D$503,$A$4:$A$503,A346,$D$4:$D$503,"&lt;="&amp;(D346-73)))</f>
        <v/>
      </c>
      <c r="Q346" s="19" t="str">
        <f aca="false">IF(OR(P346="",P346=0),"",SUMIFS($E$4:$E$503,$A$4:$A$503,A346,$D$4:$D$503,P346)/COUNTIFS($A$4:$A$503,A346,$D$4:$D$503,P346))</f>
        <v/>
      </c>
    </row>
    <row r="347" customFormat="false" ht="15" hidden="false" customHeight="false" outlineLevel="0" collapsed="false">
      <c r="A347" s="22"/>
      <c r="B347" s="23"/>
      <c r="C347" s="24"/>
      <c r="D347" s="24"/>
      <c r="E347" s="25"/>
      <c r="F347" s="25"/>
      <c r="G347" s="25"/>
      <c r="H347" s="25"/>
      <c r="I347" s="25"/>
      <c r="J347" s="17" t="str">
        <f aca="false">IF(OR(C347="",D347=""),"",(D347-C347)/365.25)</f>
        <v/>
      </c>
      <c r="K347" s="18" t="str">
        <f aca="false">IF(C347="","","T"&amp;ROUNDUP(MONTH(C347)/3,0))</f>
        <v/>
      </c>
      <c r="L347" s="19" t="str">
        <f aca="false">IF(OR(Q347="",E347=""),"",(E347-Q347)/((D347-P347)/365.25))</f>
        <v/>
      </c>
      <c r="M347" s="20" t="str">
        <f aca="false">IF(OR(J347="",E347="",B347=""),"",IF(UPPER(LEFT(B347,1))="F",-7.709133+0.0042232*J347*E347,-7.999994+0.0036124*J347*E347))</f>
        <v/>
      </c>
      <c r="N347" s="19" t="str">
        <f aca="false">IF(M347="","",J347-M347)</f>
        <v/>
      </c>
      <c r="O347" s="18" t="str">
        <f aca="false">IF(M347="","",IF(M347&lt;-1,"Pre-PHV",IF(M347&lt;1,"Circa-PHV","Post-PHV")))</f>
        <v/>
      </c>
      <c r="P347" s="21" t="str">
        <f aca="false">IF(OR(A347="",D347=""),"",_xlfn.MAXIFS($D$4:$D$503,$A$4:$A$503,A347,$D$4:$D$503,"&lt;="&amp;(D347-73)))</f>
        <v/>
      </c>
      <c r="Q347" s="19" t="str">
        <f aca="false">IF(OR(P347="",P347=0),"",SUMIFS($E$4:$E$503,$A$4:$A$503,A347,$D$4:$D$503,P347)/COUNTIFS($A$4:$A$503,A347,$D$4:$D$503,P347))</f>
        <v/>
      </c>
    </row>
    <row r="348" customFormat="false" ht="15" hidden="false" customHeight="false" outlineLevel="0" collapsed="false">
      <c r="A348" s="22"/>
      <c r="B348" s="23"/>
      <c r="C348" s="24"/>
      <c r="D348" s="24"/>
      <c r="E348" s="25"/>
      <c r="F348" s="25"/>
      <c r="G348" s="25"/>
      <c r="H348" s="25"/>
      <c r="I348" s="25"/>
      <c r="J348" s="17" t="str">
        <f aca="false">IF(OR(C348="",D348=""),"",(D348-C348)/365.25)</f>
        <v/>
      </c>
      <c r="K348" s="18" t="str">
        <f aca="false">IF(C348="","","T"&amp;ROUNDUP(MONTH(C348)/3,0))</f>
        <v/>
      </c>
      <c r="L348" s="19" t="str">
        <f aca="false">IF(OR(Q348="",E348=""),"",(E348-Q348)/((D348-P348)/365.25))</f>
        <v/>
      </c>
      <c r="M348" s="20" t="str">
        <f aca="false">IF(OR(J348="",E348="",B348=""),"",IF(UPPER(LEFT(B348,1))="F",-7.709133+0.0042232*J348*E348,-7.999994+0.0036124*J348*E348))</f>
        <v/>
      </c>
      <c r="N348" s="19" t="str">
        <f aca="false">IF(M348="","",J348-M348)</f>
        <v/>
      </c>
      <c r="O348" s="18" t="str">
        <f aca="false">IF(M348="","",IF(M348&lt;-1,"Pre-PHV",IF(M348&lt;1,"Circa-PHV","Post-PHV")))</f>
        <v/>
      </c>
      <c r="P348" s="21" t="str">
        <f aca="false">IF(OR(A348="",D348=""),"",_xlfn.MAXIFS($D$4:$D$503,$A$4:$A$503,A348,$D$4:$D$503,"&lt;="&amp;(D348-73)))</f>
        <v/>
      </c>
      <c r="Q348" s="19" t="str">
        <f aca="false">IF(OR(P348="",P348=0),"",SUMIFS($E$4:$E$503,$A$4:$A$503,A348,$D$4:$D$503,P348)/COUNTIFS($A$4:$A$503,A348,$D$4:$D$503,P348))</f>
        <v/>
      </c>
    </row>
    <row r="349" customFormat="false" ht="15" hidden="false" customHeight="false" outlineLevel="0" collapsed="false">
      <c r="A349" s="22"/>
      <c r="B349" s="23"/>
      <c r="C349" s="24"/>
      <c r="D349" s="24"/>
      <c r="E349" s="25"/>
      <c r="F349" s="25"/>
      <c r="G349" s="25"/>
      <c r="H349" s="25"/>
      <c r="I349" s="25"/>
      <c r="J349" s="17" t="str">
        <f aca="false">IF(OR(C349="",D349=""),"",(D349-C349)/365.25)</f>
        <v/>
      </c>
      <c r="K349" s="18" t="str">
        <f aca="false">IF(C349="","","T"&amp;ROUNDUP(MONTH(C349)/3,0))</f>
        <v/>
      </c>
      <c r="L349" s="19" t="str">
        <f aca="false">IF(OR(Q349="",E349=""),"",(E349-Q349)/((D349-P349)/365.25))</f>
        <v/>
      </c>
      <c r="M349" s="20" t="str">
        <f aca="false">IF(OR(J349="",E349="",B349=""),"",IF(UPPER(LEFT(B349,1))="F",-7.709133+0.0042232*J349*E349,-7.999994+0.0036124*J349*E349))</f>
        <v/>
      </c>
      <c r="N349" s="19" t="str">
        <f aca="false">IF(M349="","",J349-M349)</f>
        <v/>
      </c>
      <c r="O349" s="18" t="str">
        <f aca="false">IF(M349="","",IF(M349&lt;-1,"Pre-PHV",IF(M349&lt;1,"Circa-PHV","Post-PHV")))</f>
        <v/>
      </c>
      <c r="P349" s="21" t="str">
        <f aca="false">IF(OR(A349="",D349=""),"",_xlfn.MAXIFS($D$4:$D$503,$A$4:$A$503,A349,$D$4:$D$503,"&lt;="&amp;(D349-73)))</f>
        <v/>
      </c>
      <c r="Q349" s="19" t="str">
        <f aca="false">IF(OR(P349="",P349=0),"",SUMIFS($E$4:$E$503,$A$4:$A$503,A349,$D$4:$D$503,P349)/COUNTIFS($A$4:$A$503,A349,$D$4:$D$503,P349))</f>
        <v/>
      </c>
    </row>
    <row r="350" customFormat="false" ht="15" hidden="false" customHeight="false" outlineLevel="0" collapsed="false">
      <c r="A350" s="22"/>
      <c r="B350" s="23"/>
      <c r="C350" s="24"/>
      <c r="D350" s="24"/>
      <c r="E350" s="25"/>
      <c r="F350" s="25"/>
      <c r="G350" s="25"/>
      <c r="H350" s="25"/>
      <c r="I350" s="25"/>
      <c r="J350" s="17" t="str">
        <f aca="false">IF(OR(C350="",D350=""),"",(D350-C350)/365.25)</f>
        <v/>
      </c>
      <c r="K350" s="18" t="str">
        <f aca="false">IF(C350="","","T"&amp;ROUNDUP(MONTH(C350)/3,0))</f>
        <v/>
      </c>
      <c r="L350" s="19" t="str">
        <f aca="false">IF(OR(Q350="",E350=""),"",(E350-Q350)/((D350-P350)/365.25))</f>
        <v/>
      </c>
      <c r="M350" s="20" t="str">
        <f aca="false">IF(OR(J350="",E350="",B350=""),"",IF(UPPER(LEFT(B350,1))="F",-7.709133+0.0042232*J350*E350,-7.999994+0.0036124*J350*E350))</f>
        <v/>
      </c>
      <c r="N350" s="19" t="str">
        <f aca="false">IF(M350="","",J350-M350)</f>
        <v/>
      </c>
      <c r="O350" s="18" t="str">
        <f aca="false">IF(M350="","",IF(M350&lt;-1,"Pre-PHV",IF(M350&lt;1,"Circa-PHV","Post-PHV")))</f>
        <v/>
      </c>
      <c r="P350" s="21" t="str">
        <f aca="false">IF(OR(A350="",D350=""),"",_xlfn.MAXIFS($D$4:$D$503,$A$4:$A$503,A350,$D$4:$D$503,"&lt;="&amp;(D350-73)))</f>
        <v/>
      </c>
      <c r="Q350" s="19" t="str">
        <f aca="false">IF(OR(P350="",P350=0),"",SUMIFS($E$4:$E$503,$A$4:$A$503,A350,$D$4:$D$503,P350)/COUNTIFS($A$4:$A$503,A350,$D$4:$D$503,P350))</f>
        <v/>
      </c>
    </row>
    <row r="351" customFormat="false" ht="15" hidden="false" customHeight="false" outlineLevel="0" collapsed="false">
      <c r="A351" s="22"/>
      <c r="B351" s="23"/>
      <c r="C351" s="24"/>
      <c r="D351" s="24"/>
      <c r="E351" s="25"/>
      <c r="F351" s="25"/>
      <c r="G351" s="25"/>
      <c r="H351" s="25"/>
      <c r="I351" s="25"/>
      <c r="J351" s="17" t="str">
        <f aca="false">IF(OR(C351="",D351=""),"",(D351-C351)/365.25)</f>
        <v/>
      </c>
      <c r="K351" s="18" t="str">
        <f aca="false">IF(C351="","","T"&amp;ROUNDUP(MONTH(C351)/3,0))</f>
        <v/>
      </c>
      <c r="L351" s="19" t="str">
        <f aca="false">IF(OR(Q351="",E351=""),"",(E351-Q351)/((D351-P351)/365.25))</f>
        <v/>
      </c>
      <c r="M351" s="20" t="str">
        <f aca="false">IF(OR(J351="",E351="",B351=""),"",IF(UPPER(LEFT(B351,1))="F",-7.709133+0.0042232*J351*E351,-7.999994+0.0036124*J351*E351))</f>
        <v/>
      </c>
      <c r="N351" s="19" t="str">
        <f aca="false">IF(M351="","",J351-M351)</f>
        <v/>
      </c>
      <c r="O351" s="18" t="str">
        <f aca="false">IF(M351="","",IF(M351&lt;-1,"Pre-PHV",IF(M351&lt;1,"Circa-PHV","Post-PHV")))</f>
        <v/>
      </c>
      <c r="P351" s="21" t="str">
        <f aca="false">IF(OR(A351="",D351=""),"",_xlfn.MAXIFS($D$4:$D$503,$A$4:$A$503,A351,$D$4:$D$503,"&lt;="&amp;(D351-73)))</f>
        <v/>
      </c>
      <c r="Q351" s="19" t="str">
        <f aca="false">IF(OR(P351="",P351=0),"",SUMIFS($E$4:$E$503,$A$4:$A$503,A351,$D$4:$D$503,P351)/COUNTIFS($A$4:$A$503,A351,$D$4:$D$503,P351))</f>
        <v/>
      </c>
    </row>
    <row r="352" customFormat="false" ht="15" hidden="false" customHeight="false" outlineLevel="0" collapsed="false">
      <c r="A352" s="22"/>
      <c r="B352" s="23"/>
      <c r="C352" s="24"/>
      <c r="D352" s="24"/>
      <c r="E352" s="25"/>
      <c r="F352" s="25"/>
      <c r="G352" s="25"/>
      <c r="H352" s="25"/>
      <c r="I352" s="25"/>
      <c r="J352" s="17" t="str">
        <f aca="false">IF(OR(C352="",D352=""),"",(D352-C352)/365.25)</f>
        <v/>
      </c>
      <c r="K352" s="18" t="str">
        <f aca="false">IF(C352="","","T"&amp;ROUNDUP(MONTH(C352)/3,0))</f>
        <v/>
      </c>
      <c r="L352" s="19" t="str">
        <f aca="false">IF(OR(Q352="",E352=""),"",(E352-Q352)/((D352-P352)/365.25))</f>
        <v/>
      </c>
      <c r="M352" s="20" t="str">
        <f aca="false">IF(OR(J352="",E352="",B352=""),"",IF(UPPER(LEFT(B352,1))="F",-7.709133+0.0042232*J352*E352,-7.999994+0.0036124*J352*E352))</f>
        <v/>
      </c>
      <c r="N352" s="19" t="str">
        <f aca="false">IF(M352="","",J352-M352)</f>
        <v/>
      </c>
      <c r="O352" s="18" t="str">
        <f aca="false">IF(M352="","",IF(M352&lt;-1,"Pre-PHV",IF(M352&lt;1,"Circa-PHV","Post-PHV")))</f>
        <v/>
      </c>
      <c r="P352" s="21" t="str">
        <f aca="false">IF(OR(A352="",D352=""),"",_xlfn.MAXIFS($D$4:$D$503,$A$4:$A$503,A352,$D$4:$D$503,"&lt;="&amp;(D352-73)))</f>
        <v/>
      </c>
      <c r="Q352" s="19" t="str">
        <f aca="false">IF(OR(P352="",P352=0),"",SUMIFS($E$4:$E$503,$A$4:$A$503,A352,$D$4:$D$503,P352)/COUNTIFS($A$4:$A$503,A352,$D$4:$D$503,P352))</f>
        <v/>
      </c>
    </row>
    <row r="353" customFormat="false" ht="15" hidden="false" customHeight="false" outlineLevel="0" collapsed="false">
      <c r="A353" s="22"/>
      <c r="B353" s="23"/>
      <c r="C353" s="24"/>
      <c r="D353" s="24"/>
      <c r="E353" s="25"/>
      <c r="F353" s="25"/>
      <c r="G353" s="25"/>
      <c r="H353" s="25"/>
      <c r="I353" s="25"/>
      <c r="J353" s="17" t="str">
        <f aca="false">IF(OR(C353="",D353=""),"",(D353-C353)/365.25)</f>
        <v/>
      </c>
      <c r="K353" s="18" t="str">
        <f aca="false">IF(C353="","","T"&amp;ROUNDUP(MONTH(C353)/3,0))</f>
        <v/>
      </c>
      <c r="L353" s="19" t="str">
        <f aca="false">IF(OR(Q353="",E353=""),"",(E353-Q353)/((D353-P353)/365.25))</f>
        <v/>
      </c>
      <c r="M353" s="20" t="str">
        <f aca="false">IF(OR(J353="",E353="",B353=""),"",IF(UPPER(LEFT(B353,1))="F",-7.709133+0.0042232*J353*E353,-7.999994+0.0036124*J353*E353))</f>
        <v/>
      </c>
      <c r="N353" s="19" t="str">
        <f aca="false">IF(M353="","",J353-M353)</f>
        <v/>
      </c>
      <c r="O353" s="18" t="str">
        <f aca="false">IF(M353="","",IF(M353&lt;-1,"Pre-PHV",IF(M353&lt;1,"Circa-PHV","Post-PHV")))</f>
        <v/>
      </c>
      <c r="P353" s="21" t="str">
        <f aca="false">IF(OR(A353="",D353=""),"",_xlfn.MAXIFS($D$4:$D$503,$A$4:$A$503,A353,$D$4:$D$503,"&lt;="&amp;(D353-73)))</f>
        <v/>
      </c>
      <c r="Q353" s="19" t="str">
        <f aca="false">IF(OR(P353="",P353=0),"",SUMIFS($E$4:$E$503,$A$4:$A$503,A353,$D$4:$D$503,P353)/COUNTIFS($A$4:$A$503,A353,$D$4:$D$503,P353))</f>
        <v/>
      </c>
    </row>
    <row r="354" customFormat="false" ht="15" hidden="false" customHeight="false" outlineLevel="0" collapsed="false">
      <c r="A354" s="22"/>
      <c r="B354" s="23"/>
      <c r="C354" s="24"/>
      <c r="D354" s="24"/>
      <c r="E354" s="25"/>
      <c r="F354" s="25"/>
      <c r="G354" s="25"/>
      <c r="H354" s="25"/>
      <c r="I354" s="25"/>
      <c r="J354" s="17" t="str">
        <f aca="false">IF(OR(C354="",D354=""),"",(D354-C354)/365.25)</f>
        <v/>
      </c>
      <c r="K354" s="18" t="str">
        <f aca="false">IF(C354="","","T"&amp;ROUNDUP(MONTH(C354)/3,0))</f>
        <v/>
      </c>
      <c r="L354" s="19" t="str">
        <f aca="false">IF(OR(Q354="",E354=""),"",(E354-Q354)/((D354-P354)/365.25))</f>
        <v/>
      </c>
      <c r="M354" s="20" t="str">
        <f aca="false">IF(OR(J354="",E354="",B354=""),"",IF(UPPER(LEFT(B354,1))="F",-7.709133+0.0042232*J354*E354,-7.999994+0.0036124*J354*E354))</f>
        <v/>
      </c>
      <c r="N354" s="19" t="str">
        <f aca="false">IF(M354="","",J354-M354)</f>
        <v/>
      </c>
      <c r="O354" s="18" t="str">
        <f aca="false">IF(M354="","",IF(M354&lt;-1,"Pre-PHV",IF(M354&lt;1,"Circa-PHV","Post-PHV")))</f>
        <v/>
      </c>
      <c r="P354" s="21" t="str">
        <f aca="false">IF(OR(A354="",D354=""),"",_xlfn.MAXIFS($D$4:$D$503,$A$4:$A$503,A354,$D$4:$D$503,"&lt;="&amp;(D354-73)))</f>
        <v/>
      </c>
      <c r="Q354" s="19" t="str">
        <f aca="false">IF(OR(P354="",P354=0),"",SUMIFS($E$4:$E$503,$A$4:$A$503,A354,$D$4:$D$503,P354)/COUNTIFS($A$4:$A$503,A354,$D$4:$D$503,P354))</f>
        <v/>
      </c>
    </row>
    <row r="355" customFormat="false" ht="15" hidden="false" customHeight="false" outlineLevel="0" collapsed="false">
      <c r="A355" s="22"/>
      <c r="B355" s="23"/>
      <c r="C355" s="24"/>
      <c r="D355" s="24"/>
      <c r="E355" s="25"/>
      <c r="F355" s="25"/>
      <c r="G355" s="25"/>
      <c r="H355" s="25"/>
      <c r="I355" s="25"/>
      <c r="J355" s="17" t="str">
        <f aca="false">IF(OR(C355="",D355=""),"",(D355-C355)/365.25)</f>
        <v/>
      </c>
      <c r="K355" s="18" t="str">
        <f aca="false">IF(C355="","","T"&amp;ROUNDUP(MONTH(C355)/3,0))</f>
        <v/>
      </c>
      <c r="L355" s="19" t="str">
        <f aca="false">IF(OR(Q355="",E355=""),"",(E355-Q355)/((D355-P355)/365.25))</f>
        <v/>
      </c>
      <c r="M355" s="20" t="str">
        <f aca="false">IF(OR(J355="",E355="",B355=""),"",IF(UPPER(LEFT(B355,1))="F",-7.709133+0.0042232*J355*E355,-7.999994+0.0036124*J355*E355))</f>
        <v/>
      </c>
      <c r="N355" s="19" t="str">
        <f aca="false">IF(M355="","",J355-M355)</f>
        <v/>
      </c>
      <c r="O355" s="18" t="str">
        <f aca="false">IF(M355="","",IF(M355&lt;-1,"Pre-PHV",IF(M355&lt;1,"Circa-PHV","Post-PHV")))</f>
        <v/>
      </c>
      <c r="P355" s="21" t="str">
        <f aca="false">IF(OR(A355="",D355=""),"",_xlfn.MAXIFS($D$4:$D$503,$A$4:$A$503,A355,$D$4:$D$503,"&lt;="&amp;(D355-73)))</f>
        <v/>
      </c>
      <c r="Q355" s="19" t="str">
        <f aca="false">IF(OR(P355="",P355=0),"",SUMIFS($E$4:$E$503,$A$4:$A$503,A355,$D$4:$D$503,P355)/COUNTIFS($A$4:$A$503,A355,$D$4:$D$503,P355))</f>
        <v/>
      </c>
    </row>
    <row r="356" customFormat="false" ht="15" hidden="false" customHeight="false" outlineLevel="0" collapsed="false">
      <c r="A356" s="22"/>
      <c r="B356" s="23"/>
      <c r="C356" s="24"/>
      <c r="D356" s="24"/>
      <c r="E356" s="25"/>
      <c r="F356" s="25"/>
      <c r="G356" s="25"/>
      <c r="H356" s="25"/>
      <c r="I356" s="25"/>
      <c r="J356" s="17" t="str">
        <f aca="false">IF(OR(C356="",D356=""),"",(D356-C356)/365.25)</f>
        <v/>
      </c>
      <c r="K356" s="18" t="str">
        <f aca="false">IF(C356="","","T"&amp;ROUNDUP(MONTH(C356)/3,0))</f>
        <v/>
      </c>
      <c r="L356" s="19" t="str">
        <f aca="false">IF(OR(Q356="",E356=""),"",(E356-Q356)/((D356-P356)/365.25))</f>
        <v/>
      </c>
      <c r="M356" s="20" t="str">
        <f aca="false">IF(OR(J356="",E356="",B356=""),"",IF(UPPER(LEFT(B356,1))="F",-7.709133+0.0042232*J356*E356,-7.999994+0.0036124*J356*E356))</f>
        <v/>
      </c>
      <c r="N356" s="19" t="str">
        <f aca="false">IF(M356="","",J356-M356)</f>
        <v/>
      </c>
      <c r="O356" s="18" t="str">
        <f aca="false">IF(M356="","",IF(M356&lt;-1,"Pre-PHV",IF(M356&lt;1,"Circa-PHV","Post-PHV")))</f>
        <v/>
      </c>
      <c r="P356" s="21" t="str">
        <f aca="false">IF(OR(A356="",D356=""),"",_xlfn.MAXIFS($D$4:$D$503,$A$4:$A$503,A356,$D$4:$D$503,"&lt;="&amp;(D356-73)))</f>
        <v/>
      </c>
      <c r="Q356" s="19" t="str">
        <f aca="false">IF(OR(P356="",P356=0),"",SUMIFS($E$4:$E$503,$A$4:$A$503,A356,$D$4:$D$503,P356)/COUNTIFS($A$4:$A$503,A356,$D$4:$D$503,P356))</f>
        <v/>
      </c>
    </row>
    <row r="357" customFormat="false" ht="15" hidden="false" customHeight="false" outlineLevel="0" collapsed="false">
      <c r="A357" s="22"/>
      <c r="B357" s="23"/>
      <c r="C357" s="24"/>
      <c r="D357" s="24"/>
      <c r="E357" s="25"/>
      <c r="F357" s="25"/>
      <c r="G357" s="25"/>
      <c r="H357" s="25"/>
      <c r="I357" s="25"/>
      <c r="J357" s="17" t="str">
        <f aca="false">IF(OR(C357="",D357=""),"",(D357-C357)/365.25)</f>
        <v/>
      </c>
      <c r="K357" s="18" t="str">
        <f aca="false">IF(C357="","","T"&amp;ROUNDUP(MONTH(C357)/3,0))</f>
        <v/>
      </c>
      <c r="L357" s="19" t="str">
        <f aca="false">IF(OR(Q357="",E357=""),"",(E357-Q357)/((D357-P357)/365.25))</f>
        <v/>
      </c>
      <c r="M357" s="20" t="str">
        <f aca="false">IF(OR(J357="",E357="",B357=""),"",IF(UPPER(LEFT(B357,1))="F",-7.709133+0.0042232*J357*E357,-7.999994+0.0036124*J357*E357))</f>
        <v/>
      </c>
      <c r="N357" s="19" t="str">
        <f aca="false">IF(M357="","",J357-M357)</f>
        <v/>
      </c>
      <c r="O357" s="18" t="str">
        <f aca="false">IF(M357="","",IF(M357&lt;-1,"Pre-PHV",IF(M357&lt;1,"Circa-PHV","Post-PHV")))</f>
        <v/>
      </c>
      <c r="P357" s="21" t="str">
        <f aca="false">IF(OR(A357="",D357=""),"",_xlfn.MAXIFS($D$4:$D$503,$A$4:$A$503,A357,$D$4:$D$503,"&lt;="&amp;(D357-73)))</f>
        <v/>
      </c>
      <c r="Q357" s="19" t="str">
        <f aca="false">IF(OR(P357="",P357=0),"",SUMIFS($E$4:$E$503,$A$4:$A$503,A357,$D$4:$D$503,P357)/COUNTIFS($A$4:$A$503,A357,$D$4:$D$503,P357))</f>
        <v/>
      </c>
    </row>
    <row r="358" customFormat="false" ht="15" hidden="false" customHeight="false" outlineLevel="0" collapsed="false">
      <c r="A358" s="22"/>
      <c r="B358" s="23"/>
      <c r="C358" s="24"/>
      <c r="D358" s="24"/>
      <c r="E358" s="25"/>
      <c r="F358" s="25"/>
      <c r="G358" s="25"/>
      <c r="H358" s="25"/>
      <c r="I358" s="25"/>
      <c r="J358" s="17" t="str">
        <f aca="false">IF(OR(C358="",D358=""),"",(D358-C358)/365.25)</f>
        <v/>
      </c>
      <c r="K358" s="18" t="str">
        <f aca="false">IF(C358="","","T"&amp;ROUNDUP(MONTH(C358)/3,0))</f>
        <v/>
      </c>
      <c r="L358" s="19" t="str">
        <f aca="false">IF(OR(Q358="",E358=""),"",(E358-Q358)/((D358-P358)/365.25))</f>
        <v/>
      </c>
      <c r="M358" s="20" t="str">
        <f aca="false">IF(OR(J358="",E358="",B358=""),"",IF(UPPER(LEFT(B358,1))="F",-7.709133+0.0042232*J358*E358,-7.999994+0.0036124*J358*E358))</f>
        <v/>
      </c>
      <c r="N358" s="19" t="str">
        <f aca="false">IF(M358="","",J358-M358)</f>
        <v/>
      </c>
      <c r="O358" s="18" t="str">
        <f aca="false">IF(M358="","",IF(M358&lt;-1,"Pre-PHV",IF(M358&lt;1,"Circa-PHV","Post-PHV")))</f>
        <v/>
      </c>
      <c r="P358" s="21" t="str">
        <f aca="false">IF(OR(A358="",D358=""),"",_xlfn.MAXIFS($D$4:$D$503,$A$4:$A$503,A358,$D$4:$D$503,"&lt;="&amp;(D358-73)))</f>
        <v/>
      </c>
      <c r="Q358" s="19" t="str">
        <f aca="false">IF(OR(P358="",P358=0),"",SUMIFS($E$4:$E$503,$A$4:$A$503,A358,$D$4:$D$503,P358)/COUNTIFS($A$4:$A$503,A358,$D$4:$D$503,P358))</f>
        <v/>
      </c>
    </row>
    <row r="359" customFormat="false" ht="15" hidden="false" customHeight="false" outlineLevel="0" collapsed="false">
      <c r="A359" s="22"/>
      <c r="B359" s="23"/>
      <c r="C359" s="24"/>
      <c r="D359" s="24"/>
      <c r="E359" s="25"/>
      <c r="F359" s="25"/>
      <c r="G359" s="25"/>
      <c r="H359" s="25"/>
      <c r="I359" s="25"/>
      <c r="J359" s="17" t="str">
        <f aca="false">IF(OR(C359="",D359=""),"",(D359-C359)/365.25)</f>
        <v/>
      </c>
      <c r="K359" s="18" t="str">
        <f aca="false">IF(C359="","","T"&amp;ROUNDUP(MONTH(C359)/3,0))</f>
        <v/>
      </c>
      <c r="L359" s="19" t="str">
        <f aca="false">IF(OR(Q359="",E359=""),"",(E359-Q359)/((D359-P359)/365.25))</f>
        <v/>
      </c>
      <c r="M359" s="20" t="str">
        <f aca="false">IF(OR(J359="",E359="",B359=""),"",IF(UPPER(LEFT(B359,1))="F",-7.709133+0.0042232*J359*E359,-7.999994+0.0036124*J359*E359))</f>
        <v/>
      </c>
      <c r="N359" s="19" t="str">
        <f aca="false">IF(M359="","",J359-M359)</f>
        <v/>
      </c>
      <c r="O359" s="18" t="str">
        <f aca="false">IF(M359="","",IF(M359&lt;-1,"Pre-PHV",IF(M359&lt;1,"Circa-PHV","Post-PHV")))</f>
        <v/>
      </c>
      <c r="P359" s="21" t="str">
        <f aca="false">IF(OR(A359="",D359=""),"",_xlfn.MAXIFS($D$4:$D$503,$A$4:$A$503,A359,$D$4:$D$503,"&lt;="&amp;(D359-73)))</f>
        <v/>
      </c>
      <c r="Q359" s="19" t="str">
        <f aca="false">IF(OR(P359="",P359=0),"",SUMIFS($E$4:$E$503,$A$4:$A$503,A359,$D$4:$D$503,P359)/COUNTIFS($A$4:$A$503,A359,$D$4:$D$503,P359))</f>
        <v/>
      </c>
    </row>
    <row r="360" customFormat="false" ht="15" hidden="false" customHeight="false" outlineLevel="0" collapsed="false">
      <c r="A360" s="22"/>
      <c r="B360" s="23"/>
      <c r="C360" s="24"/>
      <c r="D360" s="24"/>
      <c r="E360" s="25"/>
      <c r="F360" s="25"/>
      <c r="G360" s="25"/>
      <c r="H360" s="25"/>
      <c r="I360" s="25"/>
      <c r="J360" s="17" t="str">
        <f aca="false">IF(OR(C360="",D360=""),"",(D360-C360)/365.25)</f>
        <v/>
      </c>
      <c r="K360" s="18" t="str">
        <f aca="false">IF(C360="","","T"&amp;ROUNDUP(MONTH(C360)/3,0))</f>
        <v/>
      </c>
      <c r="L360" s="19" t="str">
        <f aca="false">IF(OR(Q360="",E360=""),"",(E360-Q360)/((D360-P360)/365.25))</f>
        <v/>
      </c>
      <c r="M360" s="20" t="str">
        <f aca="false">IF(OR(J360="",E360="",B360=""),"",IF(UPPER(LEFT(B360,1))="F",-7.709133+0.0042232*J360*E360,-7.999994+0.0036124*J360*E360))</f>
        <v/>
      </c>
      <c r="N360" s="19" t="str">
        <f aca="false">IF(M360="","",J360-M360)</f>
        <v/>
      </c>
      <c r="O360" s="18" t="str">
        <f aca="false">IF(M360="","",IF(M360&lt;-1,"Pre-PHV",IF(M360&lt;1,"Circa-PHV","Post-PHV")))</f>
        <v/>
      </c>
      <c r="P360" s="21" t="str">
        <f aca="false">IF(OR(A360="",D360=""),"",_xlfn.MAXIFS($D$4:$D$503,$A$4:$A$503,A360,$D$4:$D$503,"&lt;="&amp;(D360-73)))</f>
        <v/>
      </c>
      <c r="Q360" s="19" t="str">
        <f aca="false">IF(OR(P360="",P360=0),"",SUMIFS($E$4:$E$503,$A$4:$A$503,A360,$D$4:$D$503,P360)/COUNTIFS($A$4:$A$503,A360,$D$4:$D$503,P360))</f>
        <v/>
      </c>
    </row>
    <row r="361" customFormat="false" ht="15" hidden="false" customHeight="false" outlineLevel="0" collapsed="false">
      <c r="A361" s="22"/>
      <c r="B361" s="23"/>
      <c r="C361" s="24"/>
      <c r="D361" s="24"/>
      <c r="E361" s="25"/>
      <c r="F361" s="25"/>
      <c r="G361" s="25"/>
      <c r="H361" s="25"/>
      <c r="I361" s="25"/>
      <c r="J361" s="17" t="str">
        <f aca="false">IF(OR(C361="",D361=""),"",(D361-C361)/365.25)</f>
        <v/>
      </c>
      <c r="K361" s="18" t="str">
        <f aca="false">IF(C361="","","T"&amp;ROUNDUP(MONTH(C361)/3,0))</f>
        <v/>
      </c>
      <c r="L361" s="19" t="str">
        <f aca="false">IF(OR(Q361="",E361=""),"",(E361-Q361)/((D361-P361)/365.25))</f>
        <v/>
      </c>
      <c r="M361" s="20" t="str">
        <f aca="false">IF(OR(J361="",E361="",B361=""),"",IF(UPPER(LEFT(B361,1))="F",-7.709133+0.0042232*J361*E361,-7.999994+0.0036124*J361*E361))</f>
        <v/>
      </c>
      <c r="N361" s="19" t="str">
        <f aca="false">IF(M361="","",J361-M361)</f>
        <v/>
      </c>
      <c r="O361" s="18" t="str">
        <f aca="false">IF(M361="","",IF(M361&lt;-1,"Pre-PHV",IF(M361&lt;1,"Circa-PHV","Post-PHV")))</f>
        <v/>
      </c>
      <c r="P361" s="21" t="str">
        <f aca="false">IF(OR(A361="",D361=""),"",_xlfn.MAXIFS($D$4:$D$503,$A$4:$A$503,A361,$D$4:$D$503,"&lt;="&amp;(D361-73)))</f>
        <v/>
      </c>
      <c r="Q361" s="19" t="str">
        <f aca="false">IF(OR(P361="",P361=0),"",SUMIFS($E$4:$E$503,$A$4:$A$503,A361,$D$4:$D$503,P361)/COUNTIFS($A$4:$A$503,A361,$D$4:$D$503,P361))</f>
        <v/>
      </c>
    </row>
    <row r="362" customFormat="false" ht="15" hidden="false" customHeight="false" outlineLevel="0" collapsed="false">
      <c r="A362" s="22"/>
      <c r="B362" s="23"/>
      <c r="C362" s="24"/>
      <c r="D362" s="24"/>
      <c r="E362" s="25"/>
      <c r="F362" s="25"/>
      <c r="G362" s="25"/>
      <c r="H362" s="25"/>
      <c r="I362" s="25"/>
      <c r="J362" s="17" t="str">
        <f aca="false">IF(OR(C362="",D362=""),"",(D362-C362)/365.25)</f>
        <v/>
      </c>
      <c r="K362" s="18" t="str">
        <f aca="false">IF(C362="","","T"&amp;ROUNDUP(MONTH(C362)/3,0))</f>
        <v/>
      </c>
      <c r="L362" s="19" t="str">
        <f aca="false">IF(OR(Q362="",E362=""),"",(E362-Q362)/((D362-P362)/365.25))</f>
        <v/>
      </c>
      <c r="M362" s="20" t="str">
        <f aca="false">IF(OR(J362="",E362="",B362=""),"",IF(UPPER(LEFT(B362,1))="F",-7.709133+0.0042232*J362*E362,-7.999994+0.0036124*J362*E362))</f>
        <v/>
      </c>
      <c r="N362" s="19" t="str">
        <f aca="false">IF(M362="","",J362-M362)</f>
        <v/>
      </c>
      <c r="O362" s="18" t="str">
        <f aca="false">IF(M362="","",IF(M362&lt;-1,"Pre-PHV",IF(M362&lt;1,"Circa-PHV","Post-PHV")))</f>
        <v/>
      </c>
      <c r="P362" s="21" t="str">
        <f aca="false">IF(OR(A362="",D362=""),"",_xlfn.MAXIFS($D$4:$D$503,$A$4:$A$503,A362,$D$4:$D$503,"&lt;="&amp;(D362-73)))</f>
        <v/>
      </c>
      <c r="Q362" s="19" t="str">
        <f aca="false">IF(OR(P362="",P362=0),"",SUMIFS($E$4:$E$503,$A$4:$A$503,A362,$D$4:$D$503,P362)/COUNTIFS($A$4:$A$503,A362,$D$4:$D$503,P362))</f>
        <v/>
      </c>
    </row>
    <row r="363" customFormat="false" ht="15" hidden="false" customHeight="false" outlineLevel="0" collapsed="false">
      <c r="A363" s="22"/>
      <c r="B363" s="23"/>
      <c r="C363" s="24"/>
      <c r="D363" s="24"/>
      <c r="E363" s="25"/>
      <c r="F363" s="25"/>
      <c r="G363" s="25"/>
      <c r="H363" s="25"/>
      <c r="I363" s="25"/>
      <c r="J363" s="17" t="str">
        <f aca="false">IF(OR(C363="",D363=""),"",(D363-C363)/365.25)</f>
        <v/>
      </c>
      <c r="K363" s="18" t="str">
        <f aca="false">IF(C363="","","T"&amp;ROUNDUP(MONTH(C363)/3,0))</f>
        <v/>
      </c>
      <c r="L363" s="19" t="str">
        <f aca="false">IF(OR(Q363="",E363=""),"",(E363-Q363)/((D363-P363)/365.25))</f>
        <v/>
      </c>
      <c r="M363" s="20" t="str">
        <f aca="false">IF(OR(J363="",E363="",B363=""),"",IF(UPPER(LEFT(B363,1))="F",-7.709133+0.0042232*J363*E363,-7.999994+0.0036124*J363*E363))</f>
        <v/>
      </c>
      <c r="N363" s="19" t="str">
        <f aca="false">IF(M363="","",J363-M363)</f>
        <v/>
      </c>
      <c r="O363" s="18" t="str">
        <f aca="false">IF(M363="","",IF(M363&lt;-1,"Pre-PHV",IF(M363&lt;1,"Circa-PHV","Post-PHV")))</f>
        <v/>
      </c>
      <c r="P363" s="21" t="str">
        <f aca="false">IF(OR(A363="",D363=""),"",_xlfn.MAXIFS($D$4:$D$503,$A$4:$A$503,A363,$D$4:$D$503,"&lt;="&amp;(D363-73)))</f>
        <v/>
      </c>
      <c r="Q363" s="19" t="str">
        <f aca="false">IF(OR(P363="",P363=0),"",SUMIFS($E$4:$E$503,$A$4:$A$503,A363,$D$4:$D$503,P363)/COUNTIFS($A$4:$A$503,A363,$D$4:$D$503,P363))</f>
        <v/>
      </c>
    </row>
    <row r="364" customFormat="false" ht="15" hidden="false" customHeight="false" outlineLevel="0" collapsed="false">
      <c r="A364" s="22"/>
      <c r="B364" s="23"/>
      <c r="C364" s="24"/>
      <c r="D364" s="24"/>
      <c r="E364" s="25"/>
      <c r="F364" s="25"/>
      <c r="G364" s="25"/>
      <c r="H364" s="25"/>
      <c r="I364" s="25"/>
      <c r="J364" s="17" t="str">
        <f aca="false">IF(OR(C364="",D364=""),"",(D364-C364)/365.25)</f>
        <v/>
      </c>
      <c r="K364" s="18" t="str">
        <f aca="false">IF(C364="","","T"&amp;ROUNDUP(MONTH(C364)/3,0))</f>
        <v/>
      </c>
      <c r="L364" s="19" t="str">
        <f aca="false">IF(OR(Q364="",E364=""),"",(E364-Q364)/((D364-P364)/365.25))</f>
        <v/>
      </c>
      <c r="M364" s="20" t="str">
        <f aca="false">IF(OR(J364="",E364="",B364=""),"",IF(UPPER(LEFT(B364,1))="F",-7.709133+0.0042232*J364*E364,-7.999994+0.0036124*J364*E364))</f>
        <v/>
      </c>
      <c r="N364" s="19" t="str">
        <f aca="false">IF(M364="","",J364-M364)</f>
        <v/>
      </c>
      <c r="O364" s="18" t="str">
        <f aca="false">IF(M364="","",IF(M364&lt;-1,"Pre-PHV",IF(M364&lt;1,"Circa-PHV","Post-PHV")))</f>
        <v/>
      </c>
      <c r="P364" s="21" t="str">
        <f aca="false">IF(OR(A364="",D364=""),"",_xlfn.MAXIFS($D$4:$D$503,$A$4:$A$503,A364,$D$4:$D$503,"&lt;="&amp;(D364-73)))</f>
        <v/>
      </c>
      <c r="Q364" s="19" t="str">
        <f aca="false">IF(OR(P364="",P364=0),"",SUMIFS($E$4:$E$503,$A$4:$A$503,A364,$D$4:$D$503,P364)/COUNTIFS($A$4:$A$503,A364,$D$4:$D$503,P364))</f>
        <v/>
      </c>
    </row>
    <row r="365" customFormat="false" ht="15" hidden="false" customHeight="false" outlineLevel="0" collapsed="false">
      <c r="A365" s="22"/>
      <c r="B365" s="23"/>
      <c r="C365" s="24"/>
      <c r="D365" s="24"/>
      <c r="E365" s="25"/>
      <c r="F365" s="25"/>
      <c r="G365" s="25"/>
      <c r="H365" s="25"/>
      <c r="I365" s="25"/>
      <c r="J365" s="17" t="str">
        <f aca="false">IF(OR(C365="",D365=""),"",(D365-C365)/365.25)</f>
        <v/>
      </c>
      <c r="K365" s="18" t="str">
        <f aca="false">IF(C365="","","T"&amp;ROUNDUP(MONTH(C365)/3,0))</f>
        <v/>
      </c>
      <c r="L365" s="19" t="str">
        <f aca="false">IF(OR(Q365="",E365=""),"",(E365-Q365)/((D365-P365)/365.25))</f>
        <v/>
      </c>
      <c r="M365" s="20" t="str">
        <f aca="false">IF(OR(J365="",E365="",B365=""),"",IF(UPPER(LEFT(B365,1))="F",-7.709133+0.0042232*J365*E365,-7.999994+0.0036124*J365*E365))</f>
        <v/>
      </c>
      <c r="N365" s="19" t="str">
        <f aca="false">IF(M365="","",J365-M365)</f>
        <v/>
      </c>
      <c r="O365" s="18" t="str">
        <f aca="false">IF(M365="","",IF(M365&lt;-1,"Pre-PHV",IF(M365&lt;1,"Circa-PHV","Post-PHV")))</f>
        <v/>
      </c>
      <c r="P365" s="21" t="str">
        <f aca="false">IF(OR(A365="",D365=""),"",_xlfn.MAXIFS($D$4:$D$503,$A$4:$A$503,A365,$D$4:$D$503,"&lt;="&amp;(D365-73)))</f>
        <v/>
      </c>
      <c r="Q365" s="19" t="str">
        <f aca="false">IF(OR(P365="",P365=0),"",SUMIFS($E$4:$E$503,$A$4:$A$503,A365,$D$4:$D$503,P365)/COUNTIFS($A$4:$A$503,A365,$D$4:$D$503,P365))</f>
        <v/>
      </c>
    </row>
    <row r="366" customFormat="false" ht="15" hidden="false" customHeight="false" outlineLevel="0" collapsed="false">
      <c r="A366" s="22"/>
      <c r="B366" s="23"/>
      <c r="C366" s="24"/>
      <c r="D366" s="24"/>
      <c r="E366" s="25"/>
      <c r="F366" s="25"/>
      <c r="G366" s="25"/>
      <c r="H366" s="25"/>
      <c r="I366" s="25"/>
      <c r="J366" s="17" t="str">
        <f aca="false">IF(OR(C366="",D366=""),"",(D366-C366)/365.25)</f>
        <v/>
      </c>
      <c r="K366" s="18" t="str">
        <f aca="false">IF(C366="","","T"&amp;ROUNDUP(MONTH(C366)/3,0))</f>
        <v/>
      </c>
      <c r="L366" s="19" t="str">
        <f aca="false">IF(OR(Q366="",E366=""),"",(E366-Q366)/((D366-P366)/365.25))</f>
        <v/>
      </c>
      <c r="M366" s="20" t="str">
        <f aca="false">IF(OR(J366="",E366="",B366=""),"",IF(UPPER(LEFT(B366,1))="F",-7.709133+0.0042232*J366*E366,-7.999994+0.0036124*J366*E366))</f>
        <v/>
      </c>
      <c r="N366" s="19" t="str">
        <f aca="false">IF(M366="","",J366-M366)</f>
        <v/>
      </c>
      <c r="O366" s="18" t="str">
        <f aca="false">IF(M366="","",IF(M366&lt;-1,"Pre-PHV",IF(M366&lt;1,"Circa-PHV","Post-PHV")))</f>
        <v/>
      </c>
      <c r="P366" s="21" t="str">
        <f aca="false">IF(OR(A366="",D366=""),"",_xlfn.MAXIFS($D$4:$D$503,$A$4:$A$503,A366,$D$4:$D$503,"&lt;="&amp;(D366-73)))</f>
        <v/>
      </c>
      <c r="Q366" s="19" t="str">
        <f aca="false">IF(OR(P366="",P366=0),"",SUMIFS($E$4:$E$503,$A$4:$A$503,A366,$D$4:$D$503,P366)/COUNTIFS($A$4:$A$503,A366,$D$4:$D$503,P366))</f>
        <v/>
      </c>
    </row>
    <row r="367" customFormat="false" ht="15" hidden="false" customHeight="false" outlineLevel="0" collapsed="false">
      <c r="A367" s="22"/>
      <c r="B367" s="23"/>
      <c r="C367" s="24"/>
      <c r="D367" s="24"/>
      <c r="E367" s="25"/>
      <c r="F367" s="25"/>
      <c r="G367" s="25"/>
      <c r="H367" s="25"/>
      <c r="I367" s="25"/>
      <c r="J367" s="17" t="str">
        <f aca="false">IF(OR(C367="",D367=""),"",(D367-C367)/365.25)</f>
        <v/>
      </c>
      <c r="K367" s="18" t="str">
        <f aca="false">IF(C367="","","T"&amp;ROUNDUP(MONTH(C367)/3,0))</f>
        <v/>
      </c>
      <c r="L367" s="19" t="str">
        <f aca="false">IF(OR(Q367="",E367=""),"",(E367-Q367)/((D367-P367)/365.25))</f>
        <v/>
      </c>
      <c r="M367" s="20" t="str">
        <f aca="false">IF(OR(J367="",E367="",B367=""),"",IF(UPPER(LEFT(B367,1))="F",-7.709133+0.0042232*J367*E367,-7.999994+0.0036124*J367*E367))</f>
        <v/>
      </c>
      <c r="N367" s="19" t="str">
        <f aca="false">IF(M367="","",J367-M367)</f>
        <v/>
      </c>
      <c r="O367" s="18" t="str">
        <f aca="false">IF(M367="","",IF(M367&lt;-1,"Pre-PHV",IF(M367&lt;1,"Circa-PHV","Post-PHV")))</f>
        <v/>
      </c>
      <c r="P367" s="21" t="str">
        <f aca="false">IF(OR(A367="",D367=""),"",_xlfn.MAXIFS($D$4:$D$503,$A$4:$A$503,A367,$D$4:$D$503,"&lt;="&amp;(D367-73)))</f>
        <v/>
      </c>
      <c r="Q367" s="19" t="str">
        <f aca="false">IF(OR(P367="",P367=0),"",SUMIFS($E$4:$E$503,$A$4:$A$503,A367,$D$4:$D$503,P367)/COUNTIFS($A$4:$A$503,A367,$D$4:$D$503,P367))</f>
        <v/>
      </c>
    </row>
    <row r="368" customFormat="false" ht="15" hidden="false" customHeight="false" outlineLevel="0" collapsed="false">
      <c r="A368" s="22"/>
      <c r="B368" s="23"/>
      <c r="C368" s="24"/>
      <c r="D368" s="24"/>
      <c r="E368" s="25"/>
      <c r="F368" s="25"/>
      <c r="G368" s="25"/>
      <c r="H368" s="25"/>
      <c r="I368" s="25"/>
      <c r="J368" s="17" t="str">
        <f aca="false">IF(OR(C368="",D368=""),"",(D368-C368)/365.25)</f>
        <v/>
      </c>
      <c r="K368" s="18" t="str">
        <f aca="false">IF(C368="","","T"&amp;ROUNDUP(MONTH(C368)/3,0))</f>
        <v/>
      </c>
      <c r="L368" s="19" t="str">
        <f aca="false">IF(OR(Q368="",E368=""),"",(E368-Q368)/((D368-P368)/365.25))</f>
        <v/>
      </c>
      <c r="M368" s="20" t="str">
        <f aca="false">IF(OR(J368="",E368="",B368=""),"",IF(UPPER(LEFT(B368,1))="F",-7.709133+0.0042232*J368*E368,-7.999994+0.0036124*J368*E368))</f>
        <v/>
      </c>
      <c r="N368" s="19" t="str">
        <f aca="false">IF(M368="","",J368-M368)</f>
        <v/>
      </c>
      <c r="O368" s="18" t="str">
        <f aca="false">IF(M368="","",IF(M368&lt;-1,"Pre-PHV",IF(M368&lt;1,"Circa-PHV","Post-PHV")))</f>
        <v/>
      </c>
      <c r="P368" s="21" t="str">
        <f aca="false">IF(OR(A368="",D368=""),"",_xlfn.MAXIFS($D$4:$D$503,$A$4:$A$503,A368,$D$4:$D$503,"&lt;="&amp;(D368-73)))</f>
        <v/>
      </c>
      <c r="Q368" s="19" t="str">
        <f aca="false">IF(OR(P368="",P368=0),"",SUMIFS($E$4:$E$503,$A$4:$A$503,A368,$D$4:$D$503,P368)/COUNTIFS($A$4:$A$503,A368,$D$4:$D$503,P368))</f>
        <v/>
      </c>
    </row>
    <row r="369" customFormat="false" ht="15" hidden="false" customHeight="false" outlineLevel="0" collapsed="false">
      <c r="A369" s="22"/>
      <c r="B369" s="23"/>
      <c r="C369" s="24"/>
      <c r="D369" s="24"/>
      <c r="E369" s="25"/>
      <c r="F369" s="25"/>
      <c r="G369" s="25"/>
      <c r="H369" s="25"/>
      <c r="I369" s="25"/>
      <c r="J369" s="17" t="str">
        <f aca="false">IF(OR(C369="",D369=""),"",(D369-C369)/365.25)</f>
        <v/>
      </c>
      <c r="K369" s="18" t="str">
        <f aca="false">IF(C369="","","T"&amp;ROUNDUP(MONTH(C369)/3,0))</f>
        <v/>
      </c>
      <c r="L369" s="19" t="str">
        <f aca="false">IF(OR(Q369="",E369=""),"",(E369-Q369)/((D369-P369)/365.25))</f>
        <v/>
      </c>
      <c r="M369" s="20" t="str">
        <f aca="false">IF(OR(J369="",E369="",B369=""),"",IF(UPPER(LEFT(B369,1))="F",-7.709133+0.0042232*J369*E369,-7.999994+0.0036124*J369*E369))</f>
        <v/>
      </c>
      <c r="N369" s="19" t="str">
        <f aca="false">IF(M369="","",J369-M369)</f>
        <v/>
      </c>
      <c r="O369" s="18" t="str">
        <f aca="false">IF(M369="","",IF(M369&lt;-1,"Pre-PHV",IF(M369&lt;1,"Circa-PHV","Post-PHV")))</f>
        <v/>
      </c>
      <c r="P369" s="21" t="str">
        <f aca="false">IF(OR(A369="",D369=""),"",_xlfn.MAXIFS($D$4:$D$503,$A$4:$A$503,A369,$D$4:$D$503,"&lt;="&amp;(D369-73)))</f>
        <v/>
      </c>
      <c r="Q369" s="19" t="str">
        <f aca="false">IF(OR(P369="",P369=0),"",SUMIFS($E$4:$E$503,$A$4:$A$503,A369,$D$4:$D$503,P369)/COUNTIFS($A$4:$A$503,A369,$D$4:$D$503,P369))</f>
        <v/>
      </c>
    </row>
    <row r="370" customFormat="false" ht="15" hidden="false" customHeight="false" outlineLevel="0" collapsed="false">
      <c r="A370" s="22"/>
      <c r="B370" s="23"/>
      <c r="C370" s="24"/>
      <c r="D370" s="24"/>
      <c r="E370" s="25"/>
      <c r="F370" s="25"/>
      <c r="G370" s="25"/>
      <c r="H370" s="25"/>
      <c r="I370" s="25"/>
      <c r="J370" s="17" t="str">
        <f aca="false">IF(OR(C370="",D370=""),"",(D370-C370)/365.25)</f>
        <v/>
      </c>
      <c r="K370" s="18" t="str">
        <f aca="false">IF(C370="","","T"&amp;ROUNDUP(MONTH(C370)/3,0))</f>
        <v/>
      </c>
      <c r="L370" s="19" t="str">
        <f aca="false">IF(OR(Q370="",E370=""),"",(E370-Q370)/((D370-P370)/365.25))</f>
        <v/>
      </c>
      <c r="M370" s="20" t="str">
        <f aca="false">IF(OR(J370="",E370="",B370=""),"",IF(UPPER(LEFT(B370,1))="F",-7.709133+0.0042232*J370*E370,-7.999994+0.0036124*J370*E370))</f>
        <v/>
      </c>
      <c r="N370" s="19" t="str">
        <f aca="false">IF(M370="","",J370-M370)</f>
        <v/>
      </c>
      <c r="O370" s="18" t="str">
        <f aca="false">IF(M370="","",IF(M370&lt;-1,"Pre-PHV",IF(M370&lt;1,"Circa-PHV","Post-PHV")))</f>
        <v/>
      </c>
      <c r="P370" s="21" t="str">
        <f aca="false">IF(OR(A370="",D370=""),"",_xlfn.MAXIFS($D$4:$D$503,$A$4:$A$503,A370,$D$4:$D$503,"&lt;="&amp;(D370-73)))</f>
        <v/>
      </c>
      <c r="Q370" s="19" t="str">
        <f aca="false">IF(OR(P370="",P370=0),"",SUMIFS($E$4:$E$503,$A$4:$A$503,A370,$D$4:$D$503,P370)/COUNTIFS($A$4:$A$503,A370,$D$4:$D$503,P370))</f>
        <v/>
      </c>
    </row>
    <row r="371" customFormat="false" ht="15" hidden="false" customHeight="false" outlineLevel="0" collapsed="false">
      <c r="A371" s="22"/>
      <c r="B371" s="23"/>
      <c r="C371" s="24"/>
      <c r="D371" s="24"/>
      <c r="E371" s="25"/>
      <c r="F371" s="25"/>
      <c r="G371" s="25"/>
      <c r="H371" s="25"/>
      <c r="I371" s="25"/>
      <c r="J371" s="17" t="str">
        <f aca="false">IF(OR(C371="",D371=""),"",(D371-C371)/365.25)</f>
        <v/>
      </c>
      <c r="K371" s="18" t="str">
        <f aca="false">IF(C371="","","T"&amp;ROUNDUP(MONTH(C371)/3,0))</f>
        <v/>
      </c>
      <c r="L371" s="19" t="str">
        <f aca="false">IF(OR(Q371="",E371=""),"",(E371-Q371)/((D371-P371)/365.25))</f>
        <v/>
      </c>
      <c r="M371" s="20" t="str">
        <f aca="false">IF(OR(J371="",E371="",B371=""),"",IF(UPPER(LEFT(B371,1))="F",-7.709133+0.0042232*J371*E371,-7.999994+0.0036124*J371*E371))</f>
        <v/>
      </c>
      <c r="N371" s="19" t="str">
        <f aca="false">IF(M371="","",J371-M371)</f>
        <v/>
      </c>
      <c r="O371" s="18" t="str">
        <f aca="false">IF(M371="","",IF(M371&lt;-1,"Pre-PHV",IF(M371&lt;1,"Circa-PHV","Post-PHV")))</f>
        <v/>
      </c>
      <c r="P371" s="21" t="str">
        <f aca="false">IF(OR(A371="",D371=""),"",_xlfn.MAXIFS($D$4:$D$503,$A$4:$A$503,A371,$D$4:$D$503,"&lt;="&amp;(D371-73)))</f>
        <v/>
      </c>
      <c r="Q371" s="19" t="str">
        <f aca="false">IF(OR(P371="",P371=0),"",SUMIFS($E$4:$E$503,$A$4:$A$503,A371,$D$4:$D$503,P371)/COUNTIFS($A$4:$A$503,A371,$D$4:$D$503,P371))</f>
        <v/>
      </c>
    </row>
    <row r="372" customFormat="false" ht="15" hidden="false" customHeight="false" outlineLevel="0" collapsed="false">
      <c r="A372" s="22"/>
      <c r="B372" s="23"/>
      <c r="C372" s="24"/>
      <c r="D372" s="24"/>
      <c r="E372" s="25"/>
      <c r="F372" s="25"/>
      <c r="G372" s="25"/>
      <c r="H372" s="25"/>
      <c r="I372" s="25"/>
      <c r="J372" s="17" t="str">
        <f aca="false">IF(OR(C372="",D372=""),"",(D372-C372)/365.25)</f>
        <v/>
      </c>
      <c r="K372" s="18" t="str">
        <f aca="false">IF(C372="","","T"&amp;ROUNDUP(MONTH(C372)/3,0))</f>
        <v/>
      </c>
      <c r="L372" s="19" t="str">
        <f aca="false">IF(OR(Q372="",E372=""),"",(E372-Q372)/((D372-P372)/365.25))</f>
        <v/>
      </c>
      <c r="M372" s="20" t="str">
        <f aca="false">IF(OR(J372="",E372="",B372=""),"",IF(UPPER(LEFT(B372,1))="F",-7.709133+0.0042232*J372*E372,-7.999994+0.0036124*J372*E372))</f>
        <v/>
      </c>
      <c r="N372" s="19" t="str">
        <f aca="false">IF(M372="","",J372-M372)</f>
        <v/>
      </c>
      <c r="O372" s="18" t="str">
        <f aca="false">IF(M372="","",IF(M372&lt;-1,"Pre-PHV",IF(M372&lt;1,"Circa-PHV","Post-PHV")))</f>
        <v/>
      </c>
      <c r="P372" s="21" t="str">
        <f aca="false">IF(OR(A372="",D372=""),"",_xlfn.MAXIFS($D$4:$D$503,$A$4:$A$503,A372,$D$4:$D$503,"&lt;="&amp;(D372-73)))</f>
        <v/>
      </c>
      <c r="Q372" s="19" t="str">
        <f aca="false">IF(OR(P372="",P372=0),"",SUMIFS($E$4:$E$503,$A$4:$A$503,A372,$D$4:$D$503,P372)/COUNTIFS($A$4:$A$503,A372,$D$4:$D$503,P372))</f>
        <v/>
      </c>
    </row>
    <row r="373" customFormat="false" ht="15" hidden="false" customHeight="false" outlineLevel="0" collapsed="false">
      <c r="A373" s="22"/>
      <c r="B373" s="23"/>
      <c r="C373" s="24"/>
      <c r="D373" s="24"/>
      <c r="E373" s="25"/>
      <c r="F373" s="25"/>
      <c r="G373" s="25"/>
      <c r="H373" s="25"/>
      <c r="I373" s="25"/>
      <c r="J373" s="17" t="str">
        <f aca="false">IF(OR(C373="",D373=""),"",(D373-C373)/365.25)</f>
        <v/>
      </c>
      <c r="K373" s="18" t="str">
        <f aca="false">IF(C373="","","T"&amp;ROUNDUP(MONTH(C373)/3,0))</f>
        <v/>
      </c>
      <c r="L373" s="19" t="str">
        <f aca="false">IF(OR(Q373="",E373=""),"",(E373-Q373)/((D373-P373)/365.25))</f>
        <v/>
      </c>
      <c r="M373" s="20" t="str">
        <f aca="false">IF(OR(J373="",E373="",B373=""),"",IF(UPPER(LEFT(B373,1))="F",-7.709133+0.0042232*J373*E373,-7.999994+0.0036124*J373*E373))</f>
        <v/>
      </c>
      <c r="N373" s="19" t="str">
        <f aca="false">IF(M373="","",J373-M373)</f>
        <v/>
      </c>
      <c r="O373" s="18" t="str">
        <f aca="false">IF(M373="","",IF(M373&lt;-1,"Pre-PHV",IF(M373&lt;1,"Circa-PHV","Post-PHV")))</f>
        <v/>
      </c>
      <c r="P373" s="21" t="str">
        <f aca="false">IF(OR(A373="",D373=""),"",_xlfn.MAXIFS($D$4:$D$503,$A$4:$A$503,A373,$D$4:$D$503,"&lt;="&amp;(D373-73)))</f>
        <v/>
      </c>
      <c r="Q373" s="19" t="str">
        <f aca="false">IF(OR(P373="",P373=0),"",SUMIFS($E$4:$E$503,$A$4:$A$503,A373,$D$4:$D$503,P373)/COUNTIFS($A$4:$A$503,A373,$D$4:$D$503,P373))</f>
        <v/>
      </c>
    </row>
    <row r="374" customFormat="false" ht="15" hidden="false" customHeight="false" outlineLevel="0" collapsed="false">
      <c r="A374" s="22"/>
      <c r="B374" s="23"/>
      <c r="C374" s="24"/>
      <c r="D374" s="24"/>
      <c r="E374" s="25"/>
      <c r="F374" s="25"/>
      <c r="G374" s="25"/>
      <c r="H374" s="25"/>
      <c r="I374" s="25"/>
      <c r="J374" s="17" t="str">
        <f aca="false">IF(OR(C374="",D374=""),"",(D374-C374)/365.25)</f>
        <v/>
      </c>
      <c r="K374" s="18" t="str">
        <f aca="false">IF(C374="","","T"&amp;ROUNDUP(MONTH(C374)/3,0))</f>
        <v/>
      </c>
      <c r="L374" s="19" t="str">
        <f aca="false">IF(OR(Q374="",E374=""),"",(E374-Q374)/((D374-P374)/365.25))</f>
        <v/>
      </c>
      <c r="M374" s="20" t="str">
        <f aca="false">IF(OR(J374="",E374="",B374=""),"",IF(UPPER(LEFT(B374,1))="F",-7.709133+0.0042232*J374*E374,-7.999994+0.0036124*J374*E374))</f>
        <v/>
      </c>
      <c r="N374" s="19" t="str">
        <f aca="false">IF(M374="","",J374-M374)</f>
        <v/>
      </c>
      <c r="O374" s="18" t="str">
        <f aca="false">IF(M374="","",IF(M374&lt;-1,"Pre-PHV",IF(M374&lt;1,"Circa-PHV","Post-PHV")))</f>
        <v/>
      </c>
      <c r="P374" s="21" t="str">
        <f aca="false">IF(OR(A374="",D374=""),"",_xlfn.MAXIFS($D$4:$D$503,$A$4:$A$503,A374,$D$4:$D$503,"&lt;="&amp;(D374-73)))</f>
        <v/>
      </c>
      <c r="Q374" s="19" t="str">
        <f aca="false">IF(OR(P374="",P374=0),"",SUMIFS($E$4:$E$503,$A$4:$A$503,A374,$D$4:$D$503,P374)/COUNTIFS($A$4:$A$503,A374,$D$4:$D$503,P374))</f>
        <v/>
      </c>
    </row>
    <row r="375" customFormat="false" ht="15" hidden="false" customHeight="false" outlineLevel="0" collapsed="false">
      <c r="A375" s="22"/>
      <c r="B375" s="23"/>
      <c r="C375" s="24"/>
      <c r="D375" s="24"/>
      <c r="E375" s="25"/>
      <c r="F375" s="25"/>
      <c r="G375" s="25"/>
      <c r="H375" s="25"/>
      <c r="I375" s="25"/>
      <c r="J375" s="17" t="str">
        <f aca="false">IF(OR(C375="",D375=""),"",(D375-C375)/365.25)</f>
        <v/>
      </c>
      <c r="K375" s="18" t="str">
        <f aca="false">IF(C375="","","T"&amp;ROUNDUP(MONTH(C375)/3,0))</f>
        <v/>
      </c>
      <c r="L375" s="19" t="str">
        <f aca="false">IF(OR(Q375="",E375=""),"",(E375-Q375)/((D375-P375)/365.25))</f>
        <v/>
      </c>
      <c r="M375" s="20" t="str">
        <f aca="false">IF(OR(J375="",E375="",B375=""),"",IF(UPPER(LEFT(B375,1))="F",-7.709133+0.0042232*J375*E375,-7.999994+0.0036124*J375*E375))</f>
        <v/>
      </c>
      <c r="N375" s="19" t="str">
        <f aca="false">IF(M375="","",J375-M375)</f>
        <v/>
      </c>
      <c r="O375" s="18" t="str">
        <f aca="false">IF(M375="","",IF(M375&lt;-1,"Pre-PHV",IF(M375&lt;1,"Circa-PHV","Post-PHV")))</f>
        <v/>
      </c>
      <c r="P375" s="21" t="str">
        <f aca="false">IF(OR(A375="",D375=""),"",_xlfn.MAXIFS($D$4:$D$503,$A$4:$A$503,A375,$D$4:$D$503,"&lt;="&amp;(D375-73)))</f>
        <v/>
      </c>
      <c r="Q375" s="19" t="str">
        <f aca="false">IF(OR(P375="",P375=0),"",SUMIFS($E$4:$E$503,$A$4:$A$503,A375,$D$4:$D$503,P375)/COUNTIFS($A$4:$A$503,A375,$D$4:$D$503,P375))</f>
        <v/>
      </c>
    </row>
    <row r="376" customFormat="false" ht="15" hidden="false" customHeight="false" outlineLevel="0" collapsed="false">
      <c r="A376" s="22"/>
      <c r="B376" s="23"/>
      <c r="C376" s="24"/>
      <c r="D376" s="24"/>
      <c r="E376" s="25"/>
      <c r="F376" s="25"/>
      <c r="G376" s="25"/>
      <c r="H376" s="25"/>
      <c r="I376" s="25"/>
      <c r="J376" s="17" t="str">
        <f aca="false">IF(OR(C376="",D376=""),"",(D376-C376)/365.25)</f>
        <v/>
      </c>
      <c r="K376" s="18" t="str">
        <f aca="false">IF(C376="","","T"&amp;ROUNDUP(MONTH(C376)/3,0))</f>
        <v/>
      </c>
      <c r="L376" s="19" t="str">
        <f aca="false">IF(OR(Q376="",E376=""),"",(E376-Q376)/((D376-P376)/365.25))</f>
        <v/>
      </c>
      <c r="M376" s="20" t="str">
        <f aca="false">IF(OR(J376="",E376="",B376=""),"",IF(UPPER(LEFT(B376,1))="F",-7.709133+0.0042232*J376*E376,-7.999994+0.0036124*J376*E376))</f>
        <v/>
      </c>
      <c r="N376" s="19" t="str">
        <f aca="false">IF(M376="","",J376-M376)</f>
        <v/>
      </c>
      <c r="O376" s="18" t="str">
        <f aca="false">IF(M376="","",IF(M376&lt;-1,"Pre-PHV",IF(M376&lt;1,"Circa-PHV","Post-PHV")))</f>
        <v/>
      </c>
      <c r="P376" s="21" t="str">
        <f aca="false">IF(OR(A376="",D376=""),"",_xlfn.MAXIFS($D$4:$D$503,$A$4:$A$503,A376,$D$4:$D$503,"&lt;="&amp;(D376-73)))</f>
        <v/>
      </c>
      <c r="Q376" s="19" t="str">
        <f aca="false">IF(OR(P376="",P376=0),"",SUMIFS($E$4:$E$503,$A$4:$A$503,A376,$D$4:$D$503,P376)/COUNTIFS($A$4:$A$503,A376,$D$4:$D$503,P376))</f>
        <v/>
      </c>
    </row>
    <row r="377" customFormat="false" ht="15" hidden="false" customHeight="false" outlineLevel="0" collapsed="false">
      <c r="A377" s="22"/>
      <c r="B377" s="23"/>
      <c r="C377" s="24"/>
      <c r="D377" s="24"/>
      <c r="E377" s="25"/>
      <c r="F377" s="25"/>
      <c r="G377" s="25"/>
      <c r="H377" s="25"/>
      <c r="I377" s="25"/>
      <c r="J377" s="17" t="str">
        <f aca="false">IF(OR(C377="",D377=""),"",(D377-C377)/365.25)</f>
        <v/>
      </c>
      <c r="K377" s="18" t="str">
        <f aca="false">IF(C377="","","T"&amp;ROUNDUP(MONTH(C377)/3,0))</f>
        <v/>
      </c>
      <c r="L377" s="19" t="str">
        <f aca="false">IF(OR(Q377="",E377=""),"",(E377-Q377)/((D377-P377)/365.25))</f>
        <v/>
      </c>
      <c r="M377" s="20" t="str">
        <f aca="false">IF(OR(J377="",E377="",B377=""),"",IF(UPPER(LEFT(B377,1))="F",-7.709133+0.0042232*J377*E377,-7.999994+0.0036124*J377*E377))</f>
        <v/>
      </c>
      <c r="N377" s="19" t="str">
        <f aca="false">IF(M377="","",J377-M377)</f>
        <v/>
      </c>
      <c r="O377" s="18" t="str">
        <f aca="false">IF(M377="","",IF(M377&lt;-1,"Pre-PHV",IF(M377&lt;1,"Circa-PHV","Post-PHV")))</f>
        <v/>
      </c>
      <c r="P377" s="21" t="str">
        <f aca="false">IF(OR(A377="",D377=""),"",_xlfn.MAXIFS($D$4:$D$503,$A$4:$A$503,A377,$D$4:$D$503,"&lt;="&amp;(D377-73)))</f>
        <v/>
      </c>
      <c r="Q377" s="19" t="str">
        <f aca="false">IF(OR(P377="",P377=0),"",SUMIFS($E$4:$E$503,$A$4:$A$503,A377,$D$4:$D$503,P377)/COUNTIFS($A$4:$A$503,A377,$D$4:$D$503,P377))</f>
        <v/>
      </c>
    </row>
    <row r="378" customFormat="false" ht="15" hidden="false" customHeight="false" outlineLevel="0" collapsed="false">
      <c r="A378" s="22"/>
      <c r="B378" s="23"/>
      <c r="C378" s="24"/>
      <c r="D378" s="24"/>
      <c r="E378" s="25"/>
      <c r="F378" s="25"/>
      <c r="G378" s="25"/>
      <c r="H378" s="25"/>
      <c r="I378" s="25"/>
      <c r="J378" s="17" t="str">
        <f aca="false">IF(OR(C378="",D378=""),"",(D378-C378)/365.25)</f>
        <v/>
      </c>
      <c r="K378" s="18" t="str">
        <f aca="false">IF(C378="","","T"&amp;ROUNDUP(MONTH(C378)/3,0))</f>
        <v/>
      </c>
      <c r="L378" s="19" t="str">
        <f aca="false">IF(OR(Q378="",E378=""),"",(E378-Q378)/((D378-P378)/365.25))</f>
        <v/>
      </c>
      <c r="M378" s="20" t="str">
        <f aca="false">IF(OR(J378="",E378="",B378=""),"",IF(UPPER(LEFT(B378,1))="F",-7.709133+0.0042232*J378*E378,-7.999994+0.0036124*J378*E378))</f>
        <v/>
      </c>
      <c r="N378" s="19" t="str">
        <f aca="false">IF(M378="","",J378-M378)</f>
        <v/>
      </c>
      <c r="O378" s="18" t="str">
        <f aca="false">IF(M378="","",IF(M378&lt;-1,"Pre-PHV",IF(M378&lt;1,"Circa-PHV","Post-PHV")))</f>
        <v/>
      </c>
      <c r="P378" s="21" t="str">
        <f aca="false">IF(OR(A378="",D378=""),"",_xlfn.MAXIFS($D$4:$D$503,$A$4:$A$503,A378,$D$4:$D$503,"&lt;="&amp;(D378-73)))</f>
        <v/>
      </c>
      <c r="Q378" s="19" t="str">
        <f aca="false">IF(OR(P378="",P378=0),"",SUMIFS($E$4:$E$503,$A$4:$A$503,A378,$D$4:$D$503,P378)/COUNTIFS($A$4:$A$503,A378,$D$4:$D$503,P378))</f>
        <v/>
      </c>
    </row>
    <row r="379" customFormat="false" ht="15" hidden="false" customHeight="false" outlineLevel="0" collapsed="false">
      <c r="A379" s="22"/>
      <c r="B379" s="23"/>
      <c r="C379" s="24"/>
      <c r="D379" s="24"/>
      <c r="E379" s="25"/>
      <c r="F379" s="25"/>
      <c r="G379" s="25"/>
      <c r="H379" s="25"/>
      <c r="I379" s="25"/>
      <c r="J379" s="17" t="str">
        <f aca="false">IF(OR(C379="",D379=""),"",(D379-C379)/365.25)</f>
        <v/>
      </c>
      <c r="K379" s="18" t="str">
        <f aca="false">IF(C379="","","T"&amp;ROUNDUP(MONTH(C379)/3,0))</f>
        <v/>
      </c>
      <c r="L379" s="19" t="str">
        <f aca="false">IF(OR(Q379="",E379=""),"",(E379-Q379)/((D379-P379)/365.25))</f>
        <v/>
      </c>
      <c r="M379" s="20" t="str">
        <f aca="false">IF(OR(J379="",E379="",B379=""),"",IF(UPPER(LEFT(B379,1))="F",-7.709133+0.0042232*J379*E379,-7.999994+0.0036124*J379*E379))</f>
        <v/>
      </c>
      <c r="N379" s="19" t="str">
        <f aca="false">IF(M379="","",J379-M379)</f>
        <v/>
      </c>
      <c r="O379" s="18" t="str">
        <f aca="false">IF(M379="","",IF(M379&lt;-1,"Pre-PHV",IF(M379&lt;1,"Circa-PHV","Post-PHV")))</f>
        <v/>
      </c>
      <c r="P379" s="21" t="str">
        <f aca="false">IF(OR(A379="",D379=""),"",_xlfn.MAXIFS($D$4:$D$503,$A$4:$A$503,A379,$D$4:$D$503,"&lt;="&amp;(D379-73)))</f>
        <v/>
      </c>
      <c r="Q379" s="19" t="str">
        <f aca="false">IF(OR(P379="",P379=0),"",SUMIFS($E$4:$E$503,$A$4:$A$503,A379,$D$4:$D$503,P379)/COUNTIFS($A$4:$A$503,A379,$D$4:$D$503,P379))</f>
        <v/>
      </c>
    </row>
    <row r="380" customFormat="false" ht="15" hidden="false" customHeight="false" outlineLevel="0" collapsed="false">
      <c r="A380" s="22"/>
      <c r="B380" s="23"/>
      <c r="C380" s="24"/>
      <c r="D380" s="24"/>
      <c r="E380" s="25"/>
      <c r="F380" s="25"/>
      <c r="G380" s="25"/>
      <c r="H380" s="25"/>
      <c r="I380" s="25"/>
      <c r="J380" s="17" t="str">
        <f aca="false">IF(OR(C380="",D380=""),"",(D380-C380)/365.25)</f>
        <v/>
      </c>
      <c r="K380" s="18" t="str">
        <f aca="false">IF(C380="","","T"&amp;ROUNDUP(MONTH(C380)/3,0))</f>
        <v/>
      </c>
      <c r="L380" s="19" t="str">
        <f aca="false">IF(OR(Q380="",E380=""),"",(E380-Q380)/((D380-P380)/365.25))</f>
        <v/>
      </c>
      <c r="M380" s="20" t="str">
        <f aca="false">IF(OR(J380="",E380="",B380=""),"",IF(UPPER(LEFT(B380,1))="F",-7.709133+0.0042232*J380*E380,-7.999994+0.0036124*J380*E380))</f>
        <v/>
      </c>
      <c r="N380" s="19" t="str">
        <f aca="false">IF(M380="","",J380-M380)</f>
        <v/>
      </c>
      <c r="O380" s="18" t="str">
        <f aca="false">IF(M380="","",IF(M380&lt;-1,"Pre-PHV",IF(M380&lt;1,"Circa-PHV","Post-PHV")))</f>
        <v/>
      </c>
      <c r="P380" s="21" t="str">
        <f aca="false">IF(OR(A380="",D380=""),"",_xlfn.MAXIFS($D$4:$D$503,$A$4:$A$503,A380,$D$4:$D$503,"&lt;="&amp;(D380-73)))</f>
        <v/>
      </c>
      <c r="Q380" s="19" t="str">
        <f aca="false">IF(OR(P380="",P380=0),"",SUMIFS($E$4:$E$503,$A$4:$A$503,A380,$D$4:$D$503,P380)/COUNTIFS($A$4:$A$503,A380,$D$4:$D$503,P380))</f>
        <v/>
      </c>
    </row>
    <row r="381" customFormat="false" ht="15" hidden="false" customHeight="false" outlineLevel="0" collapsed="false">
      <c r="A381" s="22"/>
      <c r="B381" s="23"/>
      <c r="C381" s="24"/>
      <c r="D381" s="24"/>
      <c r="E381" s="25"/>
      <c r="F381" s="25"/>
      <c r="G381" s="25"/>
      <c r="H381" s="25"/>
      <c r="I381" s="25"/>
      <c r="J381" s="17" t="str">
        <f aca="false">IF(OR(C381="",D381=""),"",(D381-C381)/365.25)</f>
        <v/>
      </c>
      <c r="K381" s="18" t="str">
        <f aca="false">IF(C381="","","T"&amp;ROUNDUP(MONTH(C381)/3,0))</f>
        <v/>
      </c>
      <c r="L381" s="19" t="str">
        <f aca="false">IF(OR(Q381="",E381=""),"",(E381-Q381)/((D381-P381)/365.25))</f>
        <v/>
      </c>
      <c r="M381" s="20" t="str">
        <f aca="false">IF(OR(J381="",E381="",B381=""),"",IF(UPPER(LEFT(B381,1))="F",-7.709133+0.0042232*J381*E381,-7.999994+0.0036124*J381*E381))</f>
        <v/>
      </c>
      <c r="N381" s="19" t="str">
        <f aca="false">IF(M381="","",J381-M381)</f>
        <v/>
      </c>
      <c r="O381" s="18" t="str">
        <f aca="false">IF(M381="","",IF(M381&lt;-1,"Pre-PHV",IF(M381&lt;1,"Circa-PHV","Post-PHV")))</f>
        <v/>
      </c>
      <c r="P381" s="21" t="str">
        <f aca="false">IF(OR(A381="",D381=""),"",_xlfn.MAXIFS($D$4:$D$503,$A$4:$A$503,A381,$D$4:$D$503,"&lt;="&amp;(D381-73)))</f>
        <v/>
      </c>
      <c r="Q381" s="19" t="str">
        <f aca="false">IF(OR(P381="",P381=0),"",SUMIFS($E$4:$E$503,$A$4:$A$503,A381,$D$4:$D$503,P381)/COUNTIFS($A$4:$A$503,A381,$D$4:$D$503,P381))</f>
        <v/>
      </c>
    </row>
    <row r="382" customFormat="false" ht="15" hidden="false" customHeight="false" outlineLevel="0" collapsed="false">
      <c r="A382" s="22"/>
      <c r="B382" s="23"/>
      <c r="C382" s="24"/>
      <c r="D382" s="24"/>
      <c r="E382" s="25"/>
      <c r="F382" s="25"/>
      <c r="G382" s="25"/>
      <c r="H382" s="25"/>
      <c r="I382" s="25"/>
      <c r="J382" s="17" t="str">
        <f aca="false">IF(OR(C382="",D382=""),"",(D382-C382)/365.25)</f>
        <v/>
      </c>
      <c r="K382" s="18" t="str">
        <f aca="false">IF(C382="","","T"&amp;ROUNDUP(MONTH(C382)/3,0))</f>
        <v/>
      </c>
      <c r="L382" s="19" t="str">
        <f aca="false">IF(OR(Q382="",E382=""),"",(E382-Q382)/((D382-P382)/365.25))</f>
        <v/>
      </c>
      <c r="M382" s="20" t="str">
        <f aca="false">IF(OR(J382="",E382="",B382=""),"",IF(UPPER(LEFT(B382,1))="F",-7.709133+0.0042232*J382*E382,-7.999994+0.0036124*J382*E382))</f>
        <v/>
      </c>
      <c r="N382" s="19" t="str">
        <f aca="false">IF(M382="","",J382-M382)</f>
        <v/>
      </c>
      <c r="O382" s="18" t="str">
        <f aca="false">IF(M382="","",IF(M382&lt;-1,"Pre-PHV",IF(M382&lt;1,"Circa-PHV","Post-PHV")))</f>
        <v/>
      </c>
      <c r="P382" s="21" t="str">
        <f aca="false">IF(OR(A382="",D382=""),"",_xlfn.MAXIFS($D$4:$D$503,$A$4:$A$503,A382,$D$4:$D$503,"&lt;="&amp;(D382-73)))</f>
        <v/>
      </c>
      <c r="Q382" s="19" t="str">
        <f aca="false">IF(OR(P382="",P382=0),"",SUMIFS($E$4:$E$503,$A$4:$A$503,A382,$D$4:$D$503,P382)/COUNTIFS($A$4:$A$503,A382,$D$4:$D$503,P382))</f>
        <v/>
      </c>
    </row>
    <row r="383" customFormat="false" ht="15" hidden="false" customHeight="false" outlineLevel="0" collapsed="false">
      <c r="A383" s="22"/>
      <c r="B383" s="23"/>
      <c r="C383" s="24"/>
      <c r="D383" s="24"/>
      <c r="E383" s="25"/>
      <c r="F383" s="25"/>
      <c r="G383" s="25"/>
      <c r="H383" s="25"/>
      <c r="I383" s="25"/>
      <c r="J383" s="17" t="str">
        <f aca="false">IF(OR(C383="",D383=""),"",(D383-C383)/365.25)</f>
        <v/>
      </c>
      <c r="K383" s="18" t="str">
        <f aca="false">IF(C383="","","T"&amp;ROUNDUP(MONTH(C383)/3,0))</f>
        <v/>
      </c>
      <c r="L383" s="19" t="str">
        <f aca="false">IF(OR(Q383="",E383=""),"",(E383-Q383)/((D383-P383)/365.25))</f>
        <v/>
      </c>
      <c r="M383" s="20" t="str">
        <f aca="false">IF(OR(J383="",E383="",B383=""),"",IF(UPPER(LEFT(B383,1))="F",-7.709133+0.0042232*J383*E383,-7.999994+0.0036124*J383*E383))</f>
        <v/>
      </c>
      <c r="N383" s="19" t="str">
        <f aca="false">IF(M383="","",J383-M383)</f>
        <v/>
      </c>
      <c r="O383" s="18" t="str">
        <f aca="false">IF(M383="","",IF(M383&lt;-1,"Pre-PHV",IF(M383&lt;1,"Circa-PHV","Post-PHV")))</f>
        <v/>
      </c>
      <c r="P383" s="21" t="str">
        <f aca="false">IF(OR(A383="",D383=""),"",_xlfn.MAXIFS($D$4:$D$503,$A$4:$A$503,A383,$D$4:$D$503,"&lt;="&amp;(D383-73)))</f>
        <v/>
      </c>
      <c r="Q383" s="19" t="str">
        <f aca="false">IF(OR(P383="",P383=0),"",SUMIFS($E$4:$E$503,$A$4:$A$503,A383,$D$4:$D$503,P383)/COUNTIFS($A$4:$A$503,A383,$D$4:$D$503,P383))</f>
        <v/>
      </c>
    </row>
    <row r="384" customFormat="false" ht="15" hidden="false" customHeight="false" outlineLevel="0" collapsed="false">
      <c r="A384" s="22"/>
      <c r="B384" s="23"/>
      <c r="C384" s="24"/>
      <c r="D384" s="24"/>
      <c r="E384" s="25"/>
      <c r="F384" s="25"/>
      <c r="G384" s="25"/>
      <c r="H384" s="25"/>
      <c r="I384" s="25"/>
      <c r="J384" s="17" t="str">
        <f aca="false">IF(OR(C384="",D384=""),"",(D384-C384)/365.25)</f>
        <v/>
      </c>
      <c r="K384" s="18" t="str">
        <f aca="false">IF(C384="","","T"&amp;ROUNDUP(MONTH(C384)/3,0))</f>
        <v/>
      </c>
      <c r="L384" s="19" t="str">
        <f aca="false">IF(OR(Q384="",E384=""),"",(E384-Q384)/((D384-P384)/365.25))</f>
        <v/>
      </c>
      <c r="M384" s="20" t="str">
        <f aca="false">IF(OR(J384="",E384="",B384=""),"",IF(UPPER(LEFT(B384,1))="F",-7.709133+0.0042232*J384*E384,-7.999994+0.0036124*J384*E384))</f>
        <v/>
      </c>
      <c r="N384" s="19" t="str">
        <f aca="false">IF(M384="","",J384-M384)</f>
        <v/>
      </c>
      <c r="O384" s="18" t="str">
        <f aca="false">IF(M384="","",IF(M384&lt;-1,"Pre-PHV",IF(M384&lt;1,"Circa-PHV","Post-PHV")))</f>
        <v/>
      </c>
      <c r="P384" s="21" t="str">
        <f aca="false">IF(OR(A384="",D384=""),"",_xlfn.MAXIFS($D$4:$D$503,$A$4:$A$503,A384,$D$4:$D$503,"&lt;="&amp;(D384-73)))</f>
        <v/>
      </c>
      <c r="Q384" s="19" t="str">
        <f aca="false">IF(OR(P384="",P384=0),"",SUMIFS($E$4:$E$503,$A$4:$A$503,A384,$D$4:$D$503,P384)/COUNTIFS($A$4:$A$503,A384,$D$4:$D$503,P384))</f>
        <v/>
      </c>
    </row>
    <row r="385" customFormat="false" ht="15" hidden="false" customHeight="false" outlineLevel="0" collapsed="false">
      <c r="A385" s="22"/>
      <c r="B385" s="23"/>
      <c r="C385" s="24"/>
      <c r="D385" s="24"/>
      <c r="E385" s="25"/>
      <c r="F385" s="25"/>
      <c r="G385" s="25"/>
      <c r="H385" s="25"/>
      <c r="I385" s="25"/>
      <c r="J385" s="17" t="str">
        <f aca="false">IF(OR(C385="",D385=""),"",(D385-C385)/365.25)</f>
        <v/>
      </c>
      <c r="K385" s="18" t="str">
        <f aca="false">IF(C385="","","T"&amp;ROUNDUP(MONTH(C385)/3,0))</f>
        <v/>
      </c>
      <c r="L385" s="19" t="str">
        <f aca="false">IF(OR(Q385="",E385=""),"",(E385-Q385)/((D385-P385)/365.25))</f>
        <v/>
      </c>
      <c r="M385" s="20" t="str">
        <f aca="false">IF(OR(J385="",E385="",B385=""),"",IF(UPPER(LEFT(B385,1))="F",-7.709133+0.0042232*J385*E385,-7.999994+0.0036124*J385*E385))</f>
        <v/>
      </c>
      <c r="N385" s="19" t="str">
        <f aca="false">IF(M385="","",J385-M385)</f>
        <v/>
      </c>
      <c r="O385" s="18" t="str">
        <f aca="false">IF(M385="","",IF(M385&lt;-1,"Pre-PHV",IF(M385&lt;1,"Circa-PHV","Post-PHV")))</f>
        <v/>
      </c>
      <c r="P385" s="21" t="str">
        <f aca="false">IF(OR(A385="",D385=""),"",_xlfn.MAXIFS($D$4:$D$503,$A$4:$A$503,A385,$D$4:$D$503,"&lt;="&amp;(D385-73)))</f>
        <v/>
      </c>
      <c r="Q385" s="19" t="str">
        <f aca="false">IF(OR(P385="",P385=0),"",SUMIFS($E$4:$E$503,$A$4:$A$503,A385,$D$4:$D$503,P385)/COUNTIFS($A$4:$A$503,A385,$D$4:$D$503,P385))</f>
        <v/>
      </c>
    </row>
    <row r="386" customFormat="false" ht="15" hidden="false" customHeight="false" outlineLevel="0" collapsed="false">
      <c r="A386" s="22"/>
      <c r="B386" s="23"/>
      <c r="C386" s="24"/>
      <c r="D386" s="24"/>
      <c r="E386" s="25"/>
      <c r="F386" s="25"/>
      <c r="G386" s="25"/>
      <c r="H386" s="25"/>
      <c r="I386" s="25"/>
      <c r="J386" s="17" t="str">
        <f aca="false">IF(OR(C386="",D386=""),"",(D386-C386)/365.25)</f>
        <v/>
      </c>
      <c r="K386" s="18" t="str">
        <f aca="false">IF(C386="","","T"&amp;ROUNDUP(MONTH(C386)/3,0))</f>
        <v/>
      </c>
      <c r="L386" s="19" t="str">
        <f aca="false">IF(OR(Q386="",E386=""),"",(E386-Q386)/((D386-P386)/365.25))</f>
        <v/>
      </c>
      <c r="M386" s="20" t="str">
        <f aca="false">IF(OR(J386="",E386="",B386=""),"",IF(UPPER(LEFT(B386,1))="F",-7.709133+0.0042232*J386*E386,-7.999994+0.0036124*J386*E386))</f>
        <v/>
      </c>
      <c r="N386" s="19" t="str">
        <f aca="false">IF(M386="","",J386-M386)</f>
        <v/>
      </c>
      <c r="O386" s="18" t="str">
        <f aca="false">IF(M386="","",IF(M386&lt;-1,"Pre-PHV",IF(M386&lt;1,"Circa-PHV","Post-PHV")))</f>
        <v/>
      </c>
      <c r="P386" s="21" t="str">
        <f aca="false">IF(OR(A386="",D386=""),"",_xlfn.MAXIFS($D$4:$D$503,$A$4:$A$503,A386,$D$4:$D$503,"&lt;="&amp;(D386-73)))</f>
        <v/>
      </c>
      <c r="Q386" s="19" t="str">
        <f aca="false">IF(OR(P386="",P386=0),"",SUMIFS($E$4:$E$503,$A$4:$A$503,A386,$D$4:$D$503,P386)/COUNTIFS($A$4:$A$503,A386,$D$4:$D$503,P386))</f>
        <v/>
      </c>
    </row>
    <row r="387" customFormat="false" ht="15" hidden="false" customHeight="false" outlineLevel="0" collapsed="false">
      <c r="A387" s="22"/>
      <c r="B387" s="23"/>
      <c r="C387" s="24"/>
      <c r="D387" s="24"/>
      <c r="E387" s="25"/>
      <c r="F387" s="25"/>
      <c r="G387" s="25"/>
      <c r="H387" s="25"/>
      <c r="I387" s="25"/>
      <c r="J387" s="17" t="str">
        <f aca="false">IF(OR(C387="",D387=""),"",(D387-C387)/365.25)</f>
        <v/>
      </c>
      <c r="K387" s="18" t="str">
        <f aca="false">IF(C387="","","T"&amp;ROUNDUP(MONTH(C387)/3,0))</f>
        <v/>
      </c>
      <c r="L387" s="19" t="str">
        <f aca="false">IF(OR(Q387="",E387=""),"",(E387-Q387)/((D387-P387)/365.25))</f>
        <v/>
      </c>
      <c r="M387" s="20" t="str">
        <f aca="false">IF(OR(J387="",E387="",B387=""),"",IF(UPPER(LEFT(B387,1))="F",-7.709133+0.0042232*J387*E387,-7.999994+0.0036124*J387*E387))</f>
        <v/>
      </c>
      <c r="N387" s="19" t="str">
        <f aca="false">IF(M387="","",J387-M387)</f>
        <v/>
      </c>
      <c r="O387" s="18" t="str">
        <f aca="false">IF(M387="","",IF(M387&lt;-1,"Pre-PHV",IF(M387&lt;1,"Circa-PHV","Post-PHV")))</f>
        <v/>
      </c>
      <c r="P387" s="21" t="str">
        <f aca="false">IF(OR(A387="",D387=""),"",_xlfn.MAXIFS($D$4:$D$503,$A$4:$A$503,A387,$D$4:$D$503,"&lt;="&amp;(D387-73)))</f>
        <v/>
      </c>
      <c r="Q387" s="19" t="str">
        <f aca="false">IF(OR(P387="",P387=0),"",SUMIFS($E$4:$E$503,$A$4:$A$503,A387,$D$4:$D$503,P387)/COUNTIFS($A$4:$A$503,A387,$D$4:$D$503,P387))</f>
        <v/>
      </c>
    </row>
    <row r="388" customFormat="false" ht="15" hidden="false" customHeight="false" outlineLevel="0" collapsed="false">
      <c r="A388" s="22"/>
      <c r="B388" s="23"/>
      <c r="C388" s="24"/>
      <c r="D388" s="24"/>
      <c r="E388" s="25"/>
      <c r="F388" s="25"/>
      <c r="G388" s="25"/>
      <c r="H388" s="25"/>
      <c r="I388" s="25"/>
      <c r="J388" s="17" t="str">
        <f aca="false">IF(OR(C388="",D388=""),"",(D388-C388)/365.25)</f>
        <v/>
      </c>
      <c r="K388" s="18" t="str">
        <f aca="false">IF(C388="","","T"&amp;ROUNDUP(MONTH(C388)/3,0))</f>
        <v/>
      </c>
      <c r="L388" s="19" t="str">
        <f aca="false">IF(OR(Q388="",E388=""),"",(E388-Q388)/((D388-P388)/365.25))</f>
        <v/>
      </c>
      <c r="M388" s="20" t="str">
        <f aca="false">IF(OR(J388="",E388="",B388=""),"",IF(UPPER(LEFT(B388,1))="F",-7.709133+0.0042232*J388*E388,-7.999994+0.0036124*J388*E388))</f>
        <v/>
      </c>
      <c r="N388" s="19" t="str">
        <f aca="false">IF(M388="","",J388-M388)</f>
        <v/>
      </c>
      <c r="O388" s="18" t="str">
        <f aca="false">IF(M388="","",IF(M388&lt;-1,"Pre-PHV",IF(M388&lt;1,"Circa-PHV","Post-PHV")))</f>
        <v/>
      </c>
      <c r="P388" s="21" t="str">
        <f aca="false">IF(OR(A388="",D388=""),"",_xlfn.MAXIFS($D$4:$D$503,$A$4:$A$503,A388,$D$4:$D$503,"&lt;="&amp;(D388-73)))</f>
        <v/>
      </c>
      <c r="Q388" s="19" t="str">
        <f aca="false">IF(OR(P388="",P388=0),"",SUMIFS($E$4:$E$503,$A$4:$A$503,A388,$D$4:$D$503,P388)/COUNTIFS($A$4:$A$503,A388,$D$4:$D$503,P388))</f>
        <v/>
      </c>
    </row>
    <row r="389" customFormat="false" ht="15" hidden="false" customHeight="false" outlineLevel="0" collapsed="false">
      <c r="A389" s="22"/>
      <c r="B389" s="23"/>
      <c r="C389" s="24"/>
      <c r="D389" s="24"/>
      <c r="E389" s="25"/>
      <c r="F389" s="25"/>
      <c r="G389" s="25"/>
      <c r="H389" s="25"/>
      <c r="I389" s="25"/>
      <c r="J389" s="17" t="str">
        <f aca="false">IF(OR(C389="",D389=""),"",(D389-C389)/365.25)</f>
        <v/>
      </c>
      <c r="K389" s="18" t="str">
        <f aca="false">IF(C389="","","T"&amp;ROUNDUP(MONTH(C389)/3,0))</f>
        <v/>
      </c>
      <c r="L389" s="19" t="str">
        <f aca="false">IF(OR(Q389="",E389=""),"",(E389-Q389)/((D389-P389)/365.25))</f>
        <v/>
      </c>
      <c r="M389" s="20" t="str">
        <f aca="false">IF(OR(J389="",E389="",B389=""),"",IF(UPPER(LEFT(B389,1))="F",-7.709133+0.0042232*J389*E389,-7.999994+0.0036124*J389*E389))</f>
        <v/>
      </c>
      <c r="N389" s="19" t="str">
        <f aca="false">IF(M389="","",J389-M389)</f>
        <v/>
      </c>
      <c r="O389" s="18" t="str">
        <f aca="false">IF(M389="","",IF(M389&lt;-1,"Pre-PHV",IF(M389&lt;1,"Circa-PHV","Post-PHV")))</f>
        <v/>
      </c>
      <c r="P389" s="21" t="str">
        <f aca="false">IF(OR(A389="",D389=""),"",_xlfn.MAXIFS($D$4:$D$503,$A$4:$A$503,A389,$D$4:$D$503,"&lt;="&amp;(D389-73)))</f>
        <v/>
      </c>
      <c r="Q389" s="19" t="str">
        <f aca="false">IF(OR(P389="",P389=0),"",SUMIFS($E$4:$E$503,$A$4:$A$503,A389,$D$4:$D$503,P389)/COUNTIFS($A$4:$A$503,A389,$D$4:$D$503,P389))</f>
        <v/>
      </c>
    </row>
    <row r="390" customFormat="false" ht="15" hidden="false" customHeight="false" outlineLevel="0" collapsed="false">
      <c r="A390" s="22"/>
      <c r="B390" s="23"/>
      <c r="C390" s="24"/>
      <c r="D390" s="24"/>
      <c r="E390" s="25"/>
      <c r="F390" s="25"/>
      <c r="G390" s="25"/>
      <c r="H390" s="25"/>
      <c r="I390" s="25"/>
      <c r="J390" s="17" t="str">
        <f aca="false">IF(OR(C390="",D390=""),"",(D390-C390)/365.25)</f>
        <v/>
      </c>
      <c r="K390" s="18" t="str">
        <f aca="false">IF(C390="","","T"&amp;ROUNDUP(MONTH(C390)/3,0))</f>
        <v/>
      </c>
      <c r="L390" s="19" t="str">
        <f aca="false">IF(OR(Q390="",E390=""),"",(E390-Q390)/((D390-P390)/365.25))</f>
        <v/>
      </c>
      <c r="M390" s="20" t="str">
        <f aca="false">IF(OR(J390="",E390="",B390=""),"",IF(UPPER(LEFT(B390,1))="F",-7.709133+0.0042232*J390*E390,-7.999994+0.0036124*J390*E390))</f>
        <v/>
      </c>
      <c r="N390" s="19" t="str">
        <f aca="false">IF(M390="","",J390-M390)</f>
        <v/>
      </c>
      <c r="O390" s="18" t="str">
        <f aca="false">IF(M390="","",IF(M390&lt;-1,"Pre-PHV",IF(M390&lt;1,"Circa-PHV","Post-PHV")))</f>
        <v/>
      </c>
      <c r="P390" s="21" t="str">
        <f aca="false">IF(OR(A390="",D390=""),"",_xlfn.MAXIFS($D$4:$D$503,$A$4:$A$503,A390,$D$4:$D$503,"&lt;="&amp;(D390-73)))</f>
        <v/>
      </c>
      <c r="Q390" s="19" t="str">
        <f aca="false">IF(OR(P390="",P390=0),"",SUMIFS($E$4:$E$503,$A$4:$A$503,A390,$D$4:$D$503,P390)/COUNTIFS($A$4:$A$503,A390,$D$4:$D$503,P390))</f>
        <v/>
      </c>
    </row>
    <row r="391" customFormat="false" ht="15" hidden="false" customHeight="false" outlineLevel="0" collapsed="false">
      <c r="A391" s="22"/>
      <c r="B391" s="23"/>
      <c r="C391" s="24"/>
      <c r="D391" s="24"/>
      <c r="E391" s="25"/>
      <c r="F391" s="25"/>
      <c r="G391" s="25"/>
      <c r="H391" s="25"/>
      <c r="I391" s="25"/>
      <c r="J391" s="17" t="str">
        <f aca="false">IF(OR(C391="",D391=""),"",(D391-C391)/365.25)</f>
        <v/>
      </c>
      <c r="K391" s="18" t="str">
        <f aca="false">IF(C391="","","T"&amp;ROUNDUP(MONTH(C391)/3,0))</f>
        <v/>
      </c>
      <c r="L391" s="19" t="str">
        <f aca="false">IF(OR(Q391="",E391=""),"",(E391-Q391)/((D391-P391)/365.25))</f>
        <v/>
      </c>
      <c r="M391" s="20" t="str">
        <f aca="false">IF(OR(J391="",E391="",B391=""),"",IF(UPPER(LEFT(B391,1))="F",-7.709133+0.0042232*J391*E391,-7.999994+0.0036124*J391*E391))</f>
        <v/>
      </c>
      <c r="N391" s="19" t="str">
        <f aca="false">IF(M391="","",J391-M391)</f>
        <v/>
      </c>
      <c r="O391" s="18" t="str">
        <f aca="false">IF(M391="","",IF(M391&lt;-1,"Pre-PHV",IF(M391&lt;1,"Circa-PHV","Post-PHV")))</f>
        <v/>
      </c>
      <c r="P391" s="21" t="str">
        <f aca="false">IF(OR(A391="",D391=""),"",_xlfn.MAXIFS($D$4:$D$503,$A$4:$A$503,A391,$D$4:$D$503,"&lt;="&amp;(D391-73)))</f>
        <v/>
      </c>
      <c r="Q391" s="19" t="str">
        <f aca="false">IF(OR(P391="",P391=0),"",SUMIFS($E$4:$E$503,$A$4:$A$503,A391,$D$4:$D$503,P391)/COUNTIFS($A$4:$A$503,A391,$D$4:$D$503,P391))</f>
        <v/>
      </c>
    </row>
    <row r="392" customFormat="false" ht="15" hidden="false" customHeight="false" outlineLevel="0" collapsed="false">
      <c r="A392" s="22"/>
      <c r="B392" s="23"/>
      <c r="C392" s="24"/>
      <c r="D392" s="24"/>
      <c r="E392" s="25"/>
      <c r="F392" s="25"/>
      <c r="G392" s="25"/>
      <c r="H392" s="25"/>
      <c r="I392" s="25"/>
      <c r="J392" s="17" t="str">
        <f aca="false">IF(OR(C392="",D392=""),"",(D392-C392)/365.25)</f>
        <v/>
      </c>
      <c r="K392" s="18" t="str">
        <f aca="false">IF(C392="","","T"&amp;ROUNDUP(MONTH(C392)/3,0))</f>
        <v/>
      </c>
      <c r="L392" s="19" t="str">
        <f aca="false">IF(OR(Q392="",E392=""),"",(E392-Q392)/((D392-P392)/365.25))</f>
        <v/>
      </c>
      <c r="M392" s="20" t="str">
        <f aca="false">IF(OR(J392="",E392="",B392=""),"",IF(UPPER(LEFT(B392,1))="F",-7.709133+0.0042232*J392*E392,-7.999994+0.0036124*J392*E392))</f>
        <v/>
      </c>
      <c r="N392" s="19" t="str">
        <f aca="false">IF(M392="","",J392-M392)</f>
        <v/>
      </c>
      <c r="O392" s="18" t="str">
        <f aca="false">IF(M392="","",IF(M392&lt;-1,"Pre-PHV",IF(M392&lt;1,"Circa-PHV","Post-PHV")))</f>
        <v/>
      </c>
      <c r="P392" s="21" t="str">
        <f aca="false">IF(OR(A392="",D392=""),"",_xlfn.MAXIFS($D$4:$D$503,$A$4:$A$503,A392,$D$4:$D$503,"&lt;="&amp;(D392-73)))</f>
        <v/>
      </c>
      <c r="Q392" s="19" t="str">
        <f aca="false">IF(OR(P392="",P392=0),"",SUMIFS($E$4:$E$503,$A$4:$A$503,A392,$D$4:$D$503,P392)/COUNTIFS($A$4:$A$503,A392,$D$4:$D$503,P392))</f>
        <v/>
      </c>
    </row>
    <row r="393" customFormat="false" ht="15" hidden="false" customHeight="false" outlineLevel="0" collapsed="false">
      <c r="A393" s="22"/>
      <c r="B393" s="23"/>
      <c r="C393" s="24"/>
      <c r="D393" s="24"/>
      <c r="E393" s="25"/>
      <c r="F393" s="25"/>
      <c r="G393" s="25"/>
      <c r="H393" s="25"/>
      <c r="I393" s="25"/>
      <c r="J393" s="17" t="str">
        <f aca="false">IF(OR(C393="",D393=""),"",(D393-C393)/365.25)</f>
        <v/>
      </c>
      <c r="K393" s="18" t="str">
        <f aca="false">IF(C393="","","T"&amp;ROUNDUP(MONTH(C393)/3,0))</f>
        <v/>
      </c>
      <c r="L393" s="19" t="str">
        <f aca="false">IF(OR(Q393="",E393=""),"",(E393-Q393)/((D393-P393)/365.25))</f>
        <v/>
      </c>
      <c r="M393" s="20" t="str">
        <f aca="false">IF(OR(J393="",E393="",B393=""),"",IF(UPPER(LEFT(B393,1))="F",-7.709133+0.0042232*J393*E393,-7.999994+0.0036124*J393*E393))</f>
        <v/>
      </c>
      <c r="N393" s="19" t="str">
        <f aca="false">IF(M393="","",J393-M393)</f>
        <v/>
      </c>
      <c r="O393" s="18" t="str">
        <f aca="false">IF(M393="","",IF(M393&lt;-1,"Pre-PHV",IF(M393&lt;1,"Circa-PHV","Post-PHV")))</f>
        <v/>
      </c>
      <c r="P393" s="21" t="str">
        <f aca="false">IF(OR(A393="",D393=""),"",_xlfn.MAXIFS($D$4:$D$503,$A$4:$A$503,A393,$D$4:$D$503,"&lt;="&amp;(D393-73)))</f>
        <v/>
      </c>
      <c r="Q393" s="19" t="str">
        <f aca="false">IF(OR(P393="",P393=0),"",SUMIFS($E$4:$E$503,$A$4:$A$503,A393,$D$4:$D$503,P393)/COUNTIFS($A$4:$A$503,A393,$D$4:$D$503,P393))</f>
        <v/>
      </c>
    </row>
    <row r="394" customFormat="false" ht="15" hidden="false" customHeight="false" outlineLevel="0" collapsed="false">
      <c r="A394" s="22"/>
      <c r="B394" s="23"/>
      <c r="C394" s="24"/>
      <c r="D394" s="24"/>
      <c r="E394" s="25"/>
      <c r="F394" s="25"/>
      <c r="G394" s="25"/>
      <c r="H394" s="25"/>
      <c r="I394" s="25"/>
      <c r="J394" s="17" t="str">
        <f aca="false">IF(OR(C394="",D394=""),"",(D394-C394)/365.25)</f>
        <v/>
      </c>
      <c r="K394" s="18" t="str">
        <f aca="false">IF(C394="","","T"&amp;ROUNDUP(MONTH(C394)/3,0))</f>
        <v/>
      </c>
      <c r="L394" s="19" t="str">
        <f aca="false">IF(OR(Q394="",E394=""),"",(E394-Q394)/((D394-P394)/365.25))</f>
        <v/>
      </c>
      <c r="M394" s="20" t="str">
        <f aca="false">IF(OR(J394="",E394="",B394=""),"",IF(UPPER(LEFT(B394,1))="F",-7.709133+0.0042232*J394*E394,-7.999994+0.0036124*J394*E394))</f>
        <v/>
      </c>
      <c r="N394" s="19" t="str">
        <f aca="false">IF(M394="","",J394-M394)</f>
        <v/>
      </c>
      <c r="O394" s="18" t="str">
        <f aca="false">IF(M394="","",IF(M394&lt;-1,"Pre-PHV",IF(M394&lt;1,"Circa-PHV","Post-PHV")))</f>
        <v/>
      </c>
      <c r="P394" s="21" t="str">
        <f aca="false">IF(OR(A394="",D394=""),"",_xlfn.MAXIFS($D$4:$D$503,$A$4:$A$503,A394,$D$4:$D$503,"&lt;="&amp;(D394-73)))</f>
        <v/>
      </c>
      <c r="Q394" s="19" t="str">
        <f aca="false">IF(OR(P394="",P394=0),"",SUMIFS($E$4:$E$503,$A$4:$A$503,A394,$D$4:$D$503,P394)/COUNTIFS($A$4:$A$503,A394,$D$4:$D$503,P394))</f>
        <v/>
      </c>
    </row>
    <row r="395" customFormat="false" ht="15" hidden="false" customHeight="false" outlineLevel="0" collapsed="false">
      <c r="A395" s="22"/>
      <c r="B395" s="23"/>
      <c r="C395" s="24"/>
      <c r="D395" s="24"/>
      <c r="E395" s="25"/>
      <c r="F395" s="25"/>
      <c r="G395" s="25"/>
      <c r="H395" s="25"/>
      <c r="I395" s="25"/>
      <c r="J395" s="17" t="str">
        <f aca="false">IF(OR(C395="",D395=""),"",(D395-C395)/365.25)</f>
        <v/>
      </c>
      <c r="K395" s="18" t="str">
        <f aca="false">IF(C395="","","T"&amp;ROUNDUP(MONTH(C395)/3,0))</f>
        <v/>
      </c>
      <c r="L395" s="19" t="str">
        <f aca="false">IF(OR(Q395="",E395=""),"",(E395-Q395)/((D395-P395)/365.25))</f>
        <v/>
      </c>
      <c r="M395" s="20" t="str">
        <f aca="false">IF(OR(J395="",E395="",B395=""),"",IF(UPPER(LEFT(B395,1))="F",-7.709133+0.0042232*J395*E395,-7.999994+0.0036124*J395*E395))</f>
        <v/>
      </c>
      <c r="N395" s="19" t="str">
        <f aca="false">IF(M395="","",J395-M395)</f>
        <v/>
      </c>
      <c r="O395" s="18" t="str">
        <f aca="false">IF(M395="","",IF(M395&lt;-1,"Pre-PHV",IF(M395&lt;1,"Circa-PHV","Post-PHV")))</f>
        <v/>
      </c>
      <c r="P395" s="21" t="str">
        <f aca="false">IF(OR(A395="",D395=""),"",_xlfn.MAXIFS($D$4:$D$503,$A$4:$A$503,A395,$D$4:$D$503,"&lt;="&amp;(D395-73)))</f>
        <v/>
      </c>
      <c r="Q395" s="19" t="str">
        <f aca="false">IF(OR(P395="",P395=0),"",SUMIFS($E$4:$E$503,$A$4:$A$503,A395,$D$4:$D$503,P395)/COUNTIFS($A$4:$A$503,A395,$D$4:$D$503,P395))</f>
        <v/>
      </c>
    </row>
    <row r="396" customFormat="false" ht="15" hidden="false" customHeight="false" outlineLevel="0" collapsed="false">
      <c r="A396" s="22"/>
      <c r="B396" s="23"/>
      <c r="C396" s="24"/>
      <c r="D396" s="24"/>
      <c r="E396" s="25"/>
      <c r="F396" s="25"/>
      <c r="G396" s="25"/>
      <c r="H396" s="25"/>
      <c r="I396" s="25"/>
      <c r="J396" s="17" t="str">
        <f aca="false">IF(OR(C396="",D396=""),"",(D396-C396)/365.25)</f>
        <v/>
      </c>
      <c r="K396" s="18" t="str">
        <f aca="false">IF(C396="","","T"&amp;ROUNDUP(MONTH(C396)/3,0))</f>
        <v/>
      </c>
      <c r="L396" s="19" t="str">
        <f aca="false">IF(OR(Q396="",E396=""),"",(E396-Q396)/((D396-P396)/365.25))</f>
        <v/>
      </c>
      <c r="M396" s="20" t="str">
        <f aca="false">IF(OR(J396="",E396="",B396=""),"",IF(UPPER(LEFT(B396,1))="F",-7.709133+0.0042232*J396*E396,-7.999994+0.0036124*J396*E396))</f>
        <v/>
      </c>
      <c r="N396" s="19" t="str">
        <f aca="false">IF(M396="","",J396-M396)</f>
        <v/>
      </c>
      <c r="O396" s="18" t="str">
        <f aca="false">IF(M396="","",IF(M396&lt;-1,"Pre-PHV",IF(M396&lt;1,"Circa-PHV","Post-PHV")))</f>
        <v/>
      </c>
      <c r="P396" s="21" t="str">
        <f aca="false">IF(OR(A396="",D396=""),"",_xlfn.MAXIFS($D$4:$D$503,$A$4:$A$503,A396,$D$4:$D$503,"&lt;="&amp;(D396-73)))</f>
        <v/>
      </c>
      <c r="Q396" s="19" t="str">
        <f aca="false">IF(OR(P396="",P396=0),"",SUMIFS($E$4:$E$503,$A$4:$A$503,A396,$D$4:$D$503,P396)/COUNTIFS($A$4:$A$503,A396,$D$4:$D$503,P396))</f>
        <v/>
      </c>
    </row>
    <row r="397" customFormat="false" ht="15" hidden="false" customHeight="false" outlineLevel="0" collapsed="false">
      <c r="A397" s="22"/>
      <c r="B397" s="23"/>
      <c r="C397" s="24"/>
      <c r="D397" s="24"/>
      <c r="E397" s="25"/>
      <c r="F397" s="25"/>
      <c r="G397" s="25"/>
      <c r="H397" s="25"/>
      <c r="I397" s="25"/>
      <c r="J397" s="17" t="str">
        <f aca="false">IF(OR(C397="",D397=""),"",(D397-C397)/365.25)</f>
        <v/>
      </c>
      <c r="K397" s="18" t="str">
        <f aca="false">IF(C397="","","T"&amp;ROUNDUP(MONTH(C397)/3,0))</f>
        <v/>
      </c>
      <c r="L397" s="19" t="str">
        <f aca="false">IF(OR(Q397="",E397=""),"",(E397-Q397)/((D397-P397)/365.25))</f>
        <v/>
      </c>
      <c r="M397" s="20" t="str">
        <f aca="false">IF(OR(J397="",E397="",B397=""),"",IF(UPPER(LEFT(B397,1))="F",-7.709133+0.0042232*J397*E397,-7.999994+0.0036124*J397*E397))</f>
        <v/>
      </c>
      <c r="N397" s="19" t="str">
        <f aca="false">IF(M397="","",J397-M397)</f>
        <v/>
      </c>
      <c r="O397" s="18" t="str">
        <f aca="false">IF(M397="","",IF(M397&lt;-1,"Pre-PHV",IF(M397&lt;1,"Circa-PHV","Post-PHV")))</f>
        <v/>
      </c>
      <c r="P397" s="21" t="str">
        <f aca="false">IF(OR(A397="",D397=""),"",_xlfn.MAXIFS($D$4:$D$503,$A$4:$A$503,A397,$D$4:$D$503,"&lt;="&amp;(D397-73)))</f>
        <v/>
      </c>
      <c r="Q397" s="19" t="str">
        <f aca="false">IF(OR(P397="",P397=0),"",SUMIFS($E$4:$E$503,$A$4:$A$503,A397,$D$4:$D$503,P397)/COUNTIFS($A$4:$A$503,A397,$D$4:$D$503,P397))</f>
        <v/>
      </c>
    </row>
    <row r="398" customFormat="false" ht="15" hidden="false" customHeight="false" outlineLevel="0" collapsed="false">
      <c r="A398" s="22"/>
      <c r="B398" s="23"/>
      <c r="C398" s="24"/>
      <c r="D398" s="24"/>
      <c r="E398" s="25"/>
      <c r="F398" s="25"/>
      <c r="G398" s="25"/>
      <c r="H398" s="25"/>
      <c r="I398" s="25"/>
      <c r="J398" s="17" t="str">
        <f aca="false">IF(OR(C398="",D398=""),"",(D398-C398)/365.25)</f>
        <v/>
      </c>
      <c r="K398" s="18" t="str">
        <f aca="false">IF(C398="","","T"&amp;ROUNDUP(MONTH(C398)/3,0))</f>
        <v/>
      </c>
      <c r="L398" s="19" t="str">
        <f aca="false">IF(OR(Q398="",E398=""),"",(E398-Q398)/((D398-P398)/365.25))</f>
        <v/>
      </c>
      <c r="M398" s="20" t="str">
        <f aca="false">IF(OR(J398="",E398="",B398=""),"",IF(UPPER(LEFT(B398,1))="F",-7.709133+0.0042232*J398*E398,-7.999994+0.0036124*J398*E398))</f>
        <v/>
      </c>
      <c r="N398" s="19" t="str">
        <f aca="false">IF(M398="","",J398-M398)</f>
        <v/>
      </c>
      <c r="O398" s="18" t="str">
        <f aca="false">IF(M398="","",IF(M398&lt;-1,"Pre-PHV",IF(M398&lt;1,"Circa-PHV","Post-PHV")))</f>
        <v/>
      </c>
      <c r="P398" s="21" t="str">
        <f aca="false">IF(OR(A398="",D398=""),"",_xlfn.MAXIFS($D$4:$D$503,$A$4:$A$503,A398,$D$4:$D$503,"&lt;="&amp;(D398-73)))</f>
        <v/>
      </c>
      <c r="Q398" s="19" t="str">
        <f aca="false">IF(OR(P398="",P398=0),"",SUMIFS($E$4:$E$503,$A$4:$A$503,A398,$D$4:$D$503,P398)/COUNTIFS($A$4:$A$503,A398,$D$4:$D$503,P398))</f>
        <v/>
      </c>
    </row>
    <row r="399" customFormat="false" ht="15" hidden="false" customHeight="false" outlineLevel="0" collapsed="false">
      <c r="A399" s="22"/>
      <c r="B399" s="23"/>
      <c r="C399" s="24"/>
      <c r="D399" s="24"/>
      <c r="E399" s="25"/>
      <c r="F399" s="25"/>
      <c r="G399" s="25"/>
      <c r="H399" s="25"/>
      <c r="I399" s="25"/>
      <c r="J399" s="17" t="str">
        <f aca="false">IF(OR(C399="",D399=""),"",(D399-C399)/365.25)</f>
        <v/>
      </c>
      <c r="K399" s="18" t="str">
        <f aca="false">IF(C399="","","T"&amp;ROUNDUP(MONTH(C399)/3,0))</f>
        <v/>
      </c>
      <c r="L399" s="19" t="str">
        <f aca="false">IF(OR(Q399="",E399=""),"",(E399-Q399)/((D399-P399)/365.25))</f>
        <v/>
      </c>
      <c r="M399" s="20" t="str">
        <f aca="false">IF(OR(J399="",E399="",B399=""),"",IF(UPPER(LEFT(B399,1))="F",-7.709133+0.0042232*J399*E399,-7.999994+0.0036124*J399*E399))</f>
        <v/>
      </c>
      <c r="N399" s="19" t="str">
        <f aca="false">IF(M399="","",J399-M399)</f>
        <v/>
      </c>
      <c r="O399" s="18" t="str">
        <f aca="false">IF(M399="","",IF(M399&lt;-1,"Pre-PHV",IF(M399&lt;1,"Circa-PHV","Post-PHV")))</f>
        <v/>
      </c>
      <c r="P399" s="21" t="str">
        <f aca="false">IF(OR(A399="",D399=""),"",_xlfn.MAXIFS($D$4:$D$503,$A$4:$A$503,A399,$D$4:$D$503,"&lt;="&amp;(D399-73)))</f>
        <v/>
      </c>
      <c r="Q399" s="19" t="str">
        <f aca="false">IF(OR(P399="",P399=0),"",SUMIFS($E$4:$E$503,$A$4:$A$503,A399,$D$4:$D$503,P399)/COUNTIFS($A$4:$A$503,A399,$D$4:$D$503,P399))</f>
        <v/>
      </c>
    </row>
    <row r="400" customFormat="false" ht="15" hidden="false" customHeight="false" outlineLevel="0" collapsed="false">
      <c r="A400" s="22"/>
      <c r="B400" s="23"/>
      <c r="C400" s="24"/>
      <c r="D400" s="24"/>
      <c r="E400" s="25"/>
      <c r="F400" s="25"/>
      <c r="G400" s="25"/>
      <c r="H400" s="25"/>
      <c r="I400" s="25"/>
      <c r="J400" s="17" t="str">
        <f aca="false">IF(OR(C400="",D400=""),"",(D400-C400)/365.25)</f>
        <v/>
      </c>
      <c r="K400" s="18" t="str">
        <f aca="false">IF(C400="","","T"&amp;ROUNDUP(MONTH(C400)/3,0))</f>
        <v/>
      </c>
      <c r="L400" s="19" t="str">
        <f aca="false">IF(OR(Q400="",E400=""),"",(E400-Q400)/((D400-P400)/365.25))</f>
        <v/>
      </c>
      <c r="M400" s="20" t="str">
        <f aca="false">IF(OR(J400="",E400="",B400=""),"",IF(UPPER(LEFT(B400,1))="F",-7.709133+0.0042232*J400*E400,-7.999994+0.0036124*J400*E400))</f>
        <v/>
      </c>
      <c r="N400" s="19" t="str">
        <f aca="false">IF(M400="","",J400-M400)</f>
        <v/>
      </c>
      <c r="O400" s="18" t="str">
        <f aca="false">IF(M400="","",IF(M400&lt;-1,"Pre-PHV",IF(M400&lt;1,"Circa-PHV","Post-PHV")))</f>
        <v/>
      </c>
      <c r="P400" s="21" t="str">
        <f aca="false">IF(OR(A400="",D400=""),"",_xlfn.MAXIFS($D$4:$D$503,$A$4:$A$503,A400,$D$4:$D$503,"&lt;="&amp;(D400-73)))</f>
        <v/>
      </c>
      <c r="Q400" s="19" t="str">
        <f aca="false">IF(OR(P400="",P400=0),"",SUMIFS($E$4:$E$503,$A$4:$A$503,A400,$D$4:$D$503,P400)/COUNTIFS($A$4:$A$503,A400,$D$4:$D$503,P400))</f>
        <v/>
      </c>
    </row>
    <row r="401" customFormat="false" ht="15" hidden="false" customHeight="false" outlineLevel="0" collapsed="false">
      <c r="A401" s="22"/>
      <c r="B401" s="23"/>
      <c r="C401" s="24"/>
      <c r="D401" s="24"/>
      <c r="E401" s="25"/>
      <c r="F401" s="25"/>
      <c r="G401" s="25"/>
      <c r="H401" s="25"/>
      <c r="I401" s="25"/>
      <c r="J401" s="17" t="str">
        <f aca="false">IF(OR(C401="",D401=""),"",(D401-C401)/365.25)</f>
        <v/>
      </c>
      <c r="K401" s="18" t="str">
        <f aca="false">IF(C401="","","T"&amp;ROUNDUP(MONTH(C401)/3,0))</f>
        <v/>
      </c>
      <c r="L401" s="19" t="str">
        <f aca="false">IF(OR(Q401="",E401=""),"",(E401-Q401)/((D401-P401)/365.25))</f>
        <v/>
      </c>
      <c r="M401" s="20" t="str">
        <f aca="false">IF(OR(J401="",E401="",B401=""),"",IF(UPPER(LEFT(B401,1))="F",-7.709133+0.0042232*J401*E401,-7.999994+0.0036124*J401*E401))</f>
        <v/>
      </c>
      <c r="N401" s="19" t="str">
        <f aca="false">IF(M401="","",J401-M401)</f>
        <v/>
      </c>
      <c r="O401" s="18" t="str">
        <f aca="false">IF(M401="","",IF(M401&lt;-1,"Pre-PHV",IF(M401&lt;1,"Circa-PHV","Post-PHV")))</f>
        <v/>
      </c>
      <c r="P401" s="21" t="str">
        <f aca="false">IF(OR(A401="",D401=""),"",_xlfn.MAXIFS($D$4:$D$503,$A$4:$A$503,A401,$D$4:$D$503,"&lt;="&amp;(D401-73)))</f>
        <v/>
      </c>
      <c r="Q401" s="19" t="str">
        <f aca="false">IF(OR(P401="",P401=0),"",SUMIFS($E$4:$E$503,$A$4:$A$503,A401,$D$4:$D$503,P401)/COUNTIFS($A$4:$A$503,A401,$D$4:$D$503,P401))</f>
        <v/>
      </c>
    </row>
    <row r="402" customFormat="false" ht="15" hidden="false" customHeight="false" outlineLevel="0" collapsed="false">
      <c r="A402" s="22"/>
      <c r="B402" s="23"/>
      <c r="C402" s="24"/>
      <c r="D402" s="24"/>
      <c r="E402" s="25"/>
      <c r="F402" s="25"/>
      <c r="G402" s="25"/>
      <c r="H402" s="25"/>
      <c r="I402" s="25"/>
      <c r="J402" s="17" t="str">
        <f aca="false">IF(OR(C402="",D402=""),"",(D402-C402)/365.25)</f>
        <v/>
      </c>
      <c r="K402" s="18" t="str">
        <f aca="false">IF(C402="","","T"&amp;ROUNDUP(MONTH(C402)/3,0))</f>
        <v/>
      </c>
      <c r="L402" s="19" t="str">
        <f aca="false">IF(OR(Q402="",E402=""),"",(E402-Q402)/((D402-P402)/365.25))</f>
        <v/>
      </c>
      <c r="M402" s="20" t="str">
        <f aca="false">IF(OR(J402="",E402="",B402=""),"",IF(UPPER(LEFT(B402,1))="F",-7.709133+0.0042232*J402*E402,-7.999994+0.0036124*J402*E402))</f>
        <v/>
      </c>
      <c r="N402" s="19" t="str">
        <f aca="false">IF(M402="","",J402-M402)</f>
        <v/>
      </c>
      <c r="O402" s="18" t="str">
        <f aca="false">IF(M402="","",IF(M402&lt;-1,"Pre-PHV",IF(M402&lt;1,"Circa-PHV","Post-PHV")))</f>
        <v/>
      </c>
      <c r="P402" s="21" t="str">
        <f aca="false">IF(OR(A402="",D402=""),"",_xlfn.MAXIFS($D$4:$D$503,$A$4:$A$503,A402,$D$4:$D$503,"&lt;="&amp;(D402-73)))</f>
        <v/>
      </c>
      <c r="Q402" s="19" t="str">
        <f aca="false">IF(OR(P402="",P402=0),"",SUMIFS($E$4:$E$503,$A$4:$A$503,A402,$D$4:$D$503,P402)/COUNTIFS($A$4:$A$503,A402,$D$4:$D$503,P402))</f>
        <v/>
      </c>
    </row>
    <row r="403" customFormat="false" ht="15" hidden="false" customHeight="false" outlineLevel="0" collapsed="false">
      <c r="A403" s="22"/>
      <c r="B403" s="23"/>
      <c r="C403" s="24"/>
      <c r="D403" s="24"/>
      <c r="E403" s="25"/>
      <c r="F403" s="25"/>
      <c r="G403" s="25"/>
      <c r="H403" s="25"/>
      <c r="I403" s="25"/>
      <c r="J403" s="17" t="str">
        <f aca="false">IF(OR(C403="",D403=""),"",(D403-C403)/365.25)</f>
        <v/>
      </c>
      <c r="K403" s="18" t="str">
        <f aca="false">IF(C403="","","T"&amp;ROUNDUP(MONTH(C403)/3,0))</f>
        <v/>
      </c>
      <c r="L403" s="19" t="str">
        <f aca="false">IF(OR(Q403="",E403=""),"",(E403-Q403)/((D403-P403)/365.25))</f>
        <v/>
      </c>
      <c r="M403" s="20" t="str">
        <f aca="false">IF(OR(J403="",E403="",B403=""),"",IF(UPPER(LEFT(B403,1))="F",-7.709133+0.0042232*J403*E403,-7.999994+0.0036124*J403*E403))</f>
        <v/>
      </c>
      <c r="N403" s="19" t="str">
        <f aca="false">IF(M403="","",J403-M403)</f>
        <v/>
      </c>
      <c r="O403" s="18" t="str">
        <f aca="false">IF(M403="","",IF(M403&lt;-1,"Pre-PHV",IF(M403&lt;1,"Circa-PHV","Post-PHV")))</f>
        <v/>
      </c>
      <c r="P403" s="21" t="str">
        <f aca="false">IF(OR(A403="",D403=""),"",_xlfn.MAXIFS($D$4:$D$503,$A$4:$A$503,A403,$D$4:$D$503,"&lt;="&amp;(D403-73)))</f>
        <v/>
      </c>
      <c r="Q403" s="19" t="str">
        <f aca="false">IF(OR(P403="",P403=0),"",SUMIFS($E$4:$E$503,$A$4:$A$503,A403,$D$4:$D$503,P403)/COUNTIFS($A$4:$A$503,A403,$D$4:$D$503,P403))</f>
        <v/>
      </c>
    </row>
    <row r="404" customFormat="false" ht="15" hidden="false" customHeight="false" outlineLevel="0" collapsed="false">
      <c r="A404" s="22"/>
      <c r="B404" s="23"/>
      <c r="C404" s="24"/>
      <c r="D404" s="24"/>
      <c r="E404" s="25"/>
      <c r="F404" s="25"/>
      <c r="G404" s="25"/>
      <c r="H404" s="25"/>
      <c r="I404" s="25"/>
      <c r="J404" s="17" t="str">
        <f aca="false">IF(OR(C404="",D404=""),"",(D404-C404)/365.25)</f>
        <v/>
      </c>
      <c r="K404" s="18" t="str">
        <f aca="false">IF(C404="","","T"&amp;ROUNDUP(MONTH(C404)/3,0))</f>
        <v/>
      </c>
      <c r="L404" s="19" t="str">
        <f aca="false">IF(OR(Q404="",E404=""),"",(E404-Q404)/((D404-P404)/365.25))</f>
        <v/>
      </c>
      <c r="M404" s="20" t="str">
        <f aca="false">IF(OR(J404="",E404="",B404=""),"",IF(UPPER(LEFT(B404,1))="F",-7.709133+0.0042232*J404*E404,-7.999994+0.0036124*J404*E404))</f>
        <v/>
      </c>
      <c r="N404" s="19" t="str">
        <f aca="false">IF(M404="","",J404-M404)</f>
        <v/>
      </c>
      <c r="O404" s="18" t="str">
        <f aca="false">IF(M404="","",IF(M404&lt;-1,"Pre-PHV",IF(M404&lt;1,"Circa-PHV","Post-PHV")))</f>
        <v/>
      </c>
      <c r="P404" s="21" t="str">
        <f aca="false">IF(OR(A404="",D404=""),"",_xlfn.MAXIFS($D$4:$D$503,$A$4:$A$503,A404,$D$4:$D$503,"&lt;="&amp;(D404-73)))</f>
        <v/>
      </c>
      <c r="Q404" s="19" t="str">
        <f aca="false">IF(OR(P404="",P404=0),"",SUMIFS($E$4:$E$503,$A$4:$A$503,A404,$D$4:$D$503,P404)/COUNTIFS($A$4:$A$503,A404,$D$4:$D$503,P404))</f>
        <v/>
      </c>
    </row>
    <row r="405" customFormat="false" ht="15" hidden="false" customHeight="false" outlineLevel="0" collapsed="false">
      <c r="A405" s="22"/>
      <c r="B405" s="23"/>
      <c r="C405" s="24"/>
      <c r="D405" s="24"/>
      <c r="E405" s="25"/>
      <c r="F405" s="25"/>
      <c r="G405" s="25"/>
      <c r="H405" s="25"/>
      <c r="I405" s="25"/>
      <c r="J405" s="17" t="str">
        <f aca="false">IF(OR(C405="",D405=""),"",(D405-C405)/365.25)</f>
        <v/>
      </c>
      <c r="K405" s="18" t="str">
        <f aca="false">IF(C405="","","T"&amp;ROUNDUP(MONTH(C405)/3,0))</f>
        <v/>
      </c>
      <c r="L405" s="19" t="str">
        <f aca="false">IF(OR(Q405="",E405=""),"",(E405-Q405)/((D405-P405)/365.25))</f>
        <v/>
      </c>
      <c r="M405" s="20" t="str">
        <f aca="false">IF(OR(J405="",E405="",B405=""),"",IF(UPPER(LEFT(B405,1))="F",-7.709133+0.0042232*J405*E405,-7.999994+0.0036124*J405*E405))</f>
        <v/>
      </c>
      <c r="N405" s="19" t="str">
        <f aca="false">IF(M405="","",J405-M405)</f>
        <v/>
      </c>
      <c r="O405" s="18" t="str">
        <f aca="false">IF(M405="","",IF(M405&lt;-1,"Pre-PHV",IF(M405&lt;1,"Circa-PHV","Post-PHV")))</f>
        <v/>
      </c>
      <c r="P405" s="21" t="str">
        <f aca="false">IF(OR(A405="",D405=""),"",_xlfn.MAXIFS($D$4:$D$503,$A$4:$A$503,A405,$D$4:$D$503,"&lt;="&amp;(D405-73)))</f>
        <v/>
      </c>
      <c r="Q405" s="19" t="str">
        <f aca="false">IF(OR(P405="",P405=0),"",SUMIFS($E$4:$E$503,$A$4:$A$503,A405,$D$4:$D$503,P405)/COUNTIFS($A$4:$A$503,A405,$D$4:$D$503,P405))</f>
        <v/>
      </c>
    </row>
    <row r="406" customFormat="false" ht="15" hidden="false" customHeight="false" outlineLevel="0" collapsed="false">
      <c r="A406" s="22"/>
      <c r="B406" s="23"/>
      <c r="C406" s="24"/>
      <c r="D406" s="24"/>
      <c r="E406" s="25"/>
      <c r="F406" s="25"/>
      <c r="G406" s="25"/>
      <c r="H406" s="25"/>
      <c r="I406" s="25"/>
      <c r="J406" s="17" t="str">
        <f aca="false">IF(OR(C406="",D406=""),"",(D406-C406)/365.25)</f>
        <v/>
      </c>
      <c r="K406" s="18" t="str">
        <f aca="false">IF(C406="","","T"&amp;ROUNDUP(MONTH(C406)/3,0))</f>
        <v/>
      </c>
      <c r="L406" s="19" t="str">
        <f aca="false">IF(OR(Q406="",E406=""),"",(E406-Q406)/((D406-P406)/365.25))</f>
        <v/>
      </c>
      <c r="M406" s="20" t="str">
        <f aca="false">IF(OR(J406="",E406="",B406=""),"",IF(UPPER(LEFT(B406,1))="F",-7.709133+0.0042232*J406*E406,-7.999994+0.0036124*J406*E406))</f>
        <v/>
      </c>
      <c r="N406" s="19" t="str">
        <f aca="false">IF(M406="","",J406-M406)</f>
        <v/>
      </c>
      <c r="O406" s="18" t="str">
        <f aca="false">IF(M406="","",IF(M406&lt;-1,"Pre-PHV",IF(M406&lt;1,"Circa-PHV","Post-PHV")))</f>
        <v/>
      </c>
      <c r="P406" s="21" t="str">
        <f aca="false">IF(OR(A406="",D406=""),"",_xlfn.MAXIFS($D$4:$D$503,$A$4:$A$503,A406,$D$4:$D$503,"&lt;="&amp;(D406-73)))</f>
        <v/>
      </c>
      <c r="Q406" s="19" t="str">
        <f aca="false">IF(OR(P406="",P406=0),"",SUMIFS($E$4:$E$503,$A$4:$A$503,A406,$D$4:$D$503,P406)/COUNTIFS($A$4:$A$503,A406,$D$4:$D$503,P406))</f>
        <v/>
      </c>
    </row>
    <row r="407" customFormat="false" ht="15" hidden="false" customHeight="false" outlineLevel="0" collapsed="false">
      <c r="A407" s="22"/>
      <c r="B407" s="23"/>
      <c r="C407" s="24"/>
      <c r="D407" s="24"/>
      <c r="E407" s="25"/>
      <c r="F407" s="25"/>
      <c r="G407" s="25"/>
      <c r="H407" s="25"/>
      <c r="I407" s="25"/>
      <c r="J407" s="17" t="str">
        <f aca="false">IF(OR(C407="",D407=""),"",(D407-C407)/365.25)</f>
        <v/>
      </c>
      <c r="K407" s="18" t="str">
        <f aca="false">IF(C407="","","T"&amp;ROUNDUP(MONTH(C407)/3,0))</f>
        <v/>
      </c>
      <c r="L407" s="19" t="str">
        <f aca="false">IF(OR(Q407="",E407=""),"",(E407-Q407)/((D407-P407)/365.25))</f>
        <v/>
      </c>
      <c r="M407" s="20" t="str">
        <f aca="false">IF(OR(J407="",E407="",B407=""),"",IF(UPPER(LEFT(B407,1))="F",-7.709133+0.0042232*J407*E407,-7.999994+0.0036124*J407*E407))</f>
        <v/>
      </c>
      <c r="N407" s="19" t="str">
        <f aca="false">IF(M407="","",J407-M407)</f>
        <v/>
      </c>
      <c r="O407" s="18" t="str">
        <f aca="false">IF(M407="","",IF(M407&lt;-1,"Pre-PHV",IF(M407&lt;1,"Circa-PHV","Post-PHV")))</f>
        <v/>
      </c>
      <c r="P407" s="21" t="str">
        <f aca="false">IF(OR(A407="",D407=""),"",_xlfn.MAXIFS($D$4:$D$503,$A$4:$A$503,A407,$D$4:$D$503,"&lt;="&amp;(D407-73)))</f>
        <v/>
      </c>
      <c r="Q407" s="19" t="str">
        <f aca="false">IF(OR(P407="",P407=0),"",SUMIFS($E$4:$E$503,$A$4:$A$503,A407,$D$4:$D$503,P407)/COUNTIFS($A$4:$A$503,A407,$D$4:$D$503,P407))</f>
        <v/>
      </c>
    </row>
    <row r="408" customFormat="false" ht="15" hidden="false" customHeight="false" outlineLevel="0" collapsed="false">
      <c r="A408" s="22"/>
      <c r="B408" s="23"/>
      <c r="C408" s="24"/>
      <c r="D408" s="24"/>
      <c r="E408" s="25"/>
      <c r="F408" s="25"/>
      <c r="G408" s="25"/>
      <c r="H408" s="25"/>
      <c r="I408" s="25"/>
      <c r="J408" s="17" t="str">
        <f aca="false">IF(OR(C408="",D408=""),"",(D408-C408)/365.25)</f>
        <v/>
      </c>
      <c r="K408" s="18" t="str">
        <f aca="false">IF(C408="","","T"&amp;ROUNDUP(MONTH(C408)/3,0))</f>
        <v/>
      </c>
      <c r="L408" s="19" t="str">
        <f aca="false">IF(OR(Q408="",E408=""),"",(E408-Q408)/((D408-P408)/365.25))</f>
        <v/>
      </c>
      <c r="M408" s="20" t="str">
        <f aca="false">IF(OR(J408="",E408="",B408=""),"",IF(UPPER(LEFT(B408,1))="F",-7.709133+0.0042232*J408*E408,-7.999994+0.0036124*J408*E408))</f>
        <v/>
      </c>
      <c r="N408" s="19" t="str">
        <f aca="false">IF(M408="","",J408-M408)</f>
        <v/>
      </c>
      <c r="O408" s="18" t="str">
        <f aca="false">IF(M408="","",IF(M408&lt;-1,"Pre-PHV",IF(M408&lt;1,"Circa-PHV","Post-PHV")))</f>
        <v/>
      </c>
      <c r="P408" s="21" t="str">
        <f aca="false">IF(OR(A408="",D408=""),"",_xlfn.MAXIFS($D$4:$D$503,$A$4:$A$503,A408,$D$4:$D$503,"&lt;="&amp;(D408-73)))</f>
        <v/>
      </c>
      <c r="Q408" s="19" t="str">
        <f aca="false">IF(OR(P408="",P408=0),"",SUMIFS($E$4:$E$503,$A$4:$A$503,A408,$D$4:$D$503,P408)/COUNTIFS($A$4:$A$503,A408,$D$4:$D$503,P408))</f>
        <v/>
      </c>
    </row>
    <row r="409" customFormat="false" ht="15" hidden="false" customHeight="false" outlineLevel="0" collapsed="false">
      <c r="A409" s="22"/>
      <c r="B409" s="23"/>
      <c r="C409" s="24"/>
      <c r="D409" s="24"/>
      <c r="E409" s="25"/>
      <c r="F409" s="25"/>
      <c r="G409" s="25"/>
      <c r="H409" s="25"/>
      <c r="I409" s="25"/>
      <c r="J409" s="17" t="str">
        <f aca="false">IF(OR(C409="",D409=""),"",(D409-C409)/365.25)</f>
        <v/>
      </c>
      <c r="K409" s="18" t="str">
        <f aca="false">IF(C409="","","T"&amp;ROUNDUP(MONTH(C409)/3,0))</f>
        <v/>
      </c>
      <c r="L409" s="19" t="str">
        <f aca="false">IF(OR(Q409="",E409=""),"",(E409-Q409)/((D409-P409)/365.25))</f>
        <v/>
      </c>
      <c r="M409" s="20" t="str">
        <f aca="false">IF(OR(J409="",E409="",B409=""),"",IF(UPPER(LEFT(B409,1))="F",-7.709133+0.0042232*J409*E409,-7.999994+0.0036124*J409*E409))</f>
        <v/>
      </c>
      <c r="N409" s="19" t="str">
        <f aca="false">IF(M409="","",J409-M409)</f>
        <v/>
      </c>
      <c r="O409" s="18" t="str">
        <f aca="false">IF(M409="","",IF(M409&lt;-1,"Pre-PHV",IF(M409&lt;1,"Circa-PHV","Post-PHV")))</f>
        <v/>
      </c>
      <c r="P409" s="21" t="str">
        <f aca="false">IF(OR(A409="",D409=""),"",_xlfn.MAXIFS($D$4:$D$503,$A$4:$A$503,A409,$D$4:$D$503,"&lt;="&amp;(D409-73)))</f>
        <v/>
      </c>
      <c r="Q409" s="19" t="str">
        <f aca="false">IF(OR(P409="",P409=0),"",SUMIFS($E$4:$E$503,$A$4:$A$503,A409,$D$4:$D$503,P409)/COUNTIFS($A$4:$A$503,A409,$D$4:$D$503,P409))</f>
        <v/>
      </c>
    </row>
    <row r="410" customFormat="false" ht="15" hidden="false" customHeight="false" outlineLevel="0" collapsed="false">
      <c r="A410" s="22"/>
      <c r="B410" s="23"/>
      <c r="C410" s="24"/>
      <c r="D410" s="24"/>
      <c r="E410" s="25"/>
      <c r="F410" s="25"/>
      <c r="G410" s="25"/>
      <c r="H410" s="25"/>
      <c r="I410" s="25"/>
      <c r="J410" s="17" t="str">
        <f aca="false">IF(OR(C410="",D410=""),"",(D410-C410)/365.25)</f>
        <v/>
      </c>
      <c r="K410" s="18" t="str">
        <f aca="false">IF(C410="","","T"&amp;ROUNDUP(MONTH(C410)/3,0))</f>
        <v/>
      </c>
      <c r="L410" s="19" t="str">
        <f aca="false">IF(OR(Q410="",E410=""),"",(E410-Q410)/((D410-P410)/365.25))</f>
        <v/>
      </c>
      <c r="M410" s="20" t="str">
        <f aca="false">IF(OR(J410="",E410="",B410=""),"",IF(UPPER(LEFT(B410,1))="F",-7.709133+0.0042232*J410*E410,-7.999994+0.0036124*J410*E410))</f>
        <v/>
      </c>
      <c r="N410" s="19" t="str">
        <f aca="false">IF(M410="","",J410-M410)</f>
        <v/>
      </c>
      <c r="O410" s="18" t="str">
        <f aca="false">IF(M410="","",IF(M410&lt;-1,"Pre-PHV",IF(M410&lt;1,"Circa-PHV","Post-PHV")))</f>
        <v/>
      </c>
      <c r="P410" s="21" t="str">
        <f aca="false">IF(OR(A410="",D410=""),"",_xlfn.MAXIFS($D$4:$D$503,$A$4:$A$503,A410,$D$4:$D$503,"&lt;="&amp;(D410-73)))</f>
        <v/>
      </c>
      <c r="Q410" s="19" t="str">
        <f aca="false">IF(OR(P410="",P410=0),"",SUMIFS($E$4:$E$503,$A$4:$A$503,A410,$D$4:$D$503,P410)/COUNTIFS($A$4:$A$503,A410,$D$4:$D$503,P410))</f>
        <v/>
      </c>
    </row>
    <row r="411" customFormat="false" ht="15" hidden="false" customHeight="false" outlineLevel="0" collapsed="false">
      <c r="A411" s="22"/>
      <c r="B411" s="23"/>
      <c r="C411" s="24"/>
      <c r="D411" s="24"/>
      <c r="E411" s="25"/>
      <c r="F411" s="25"/>
      <c r="G411" s="25"/>
      <c r="H411" s="25"/>
      <c r="I411" s="25"/>
      <c r="J411" s="17" t="str">
        <f aca="false">IF(OR(C411="",D411=""),"",(D411-C411)/365.25)</f>
        <v/>
      </c>
      <c r="K411" s="18" t="str">
        <f aca="false">IF(C411="","","T"&amp;ROUNDUP(MONTH(C411)/3,0))</f>
        <v/>
      </c>
      <c r="L411" s="19" t="str">
        <f aca="false">IF(OR(Q411="",E411=""),"",(E411-Q411)/((D411-P411)/365.25))</f>
        <v/>
      </c>
      <c r="M411" s="20" t="str">
        <f aca="false">IF(OR(J411="",E411="",B411=""),"",IF(UPPER(LEFT(B411,1))="F",-7.709133+0.0042232*J411*E411,-7.999994+0.0036124*J411*E411))</f>
        <v/>
      </c>
      <c r="N411" s="19" t="str">
        <f aca="false">IF(M411="","",J411-M411)</f>
        <v/>
      </c>
      <c r="O411" s="18" t="str">
        <f aca="false">IF(M411="","",IF(M411&lt;-1,"Pre-PHV",IF(M411&lt;1,"Circa-PHV","Post-PHV")))</f>
        <v/>
      </c>
      <c r="P411" s="21" t="str">
        <f aca="false">IF(OR(A411="",D411=""),"",_xlfn.MAXIFS($D$4:$D$503,$A$4:$A$503,A411,$D$4:$D$503,"&lt;="&amp;(D411-73)))</f>
        <v/>
      </c>
      <c r="Q411" s="19" t="str">
        <f aca="false">IF(OR(P411="",P411=0),"",SUMIFS($E$4:$E$503,$A$4:$A$503,A411,$D$4:$D$503,P411)/COUNTIFS($A$4:$A$503,A411,$D$4:$D$503,P411))</f>
        <v/>
      </c>
    </row>
    <row r="412" customFormat="false" ht="15" hidden="false" customHeight="false" outlineLevel="0" collapsed="false">
      <c r="A412" s="22"/>
      <c r="B412" s="23"/>
      <c r="C412" s="24"/>
      <c r="D412" s="24"/>
      <c r="E412" s="25"/>
      <c r="F412" s="25"/>
      <c r="G412" s="25"/>
      <c r="H412" s="25"/>
      <c r="I412" s="25"/>
      <c r="J412" s="17" t="str">
        <f aca="false">IF(OR(C412="",D412=""),"",(D412-C412)/365.25)</f>
        <v/>
      </c>
      <c r="K412" s="18" t="str">
        <f aca="false">IF(C412="","","T"&amp;ROUNDUP(MONTH(C412)/3,0))</f>
        <v/>
      </c>
      <c r="L412" s="19" t="str">
        <f aca="false">IF(OR(Q412="",E412=""),"",(E412-Q412)/((D412-P412)/365.25))</f>
        <v/>
      </c>
      <c r="M412" s="20" t="str">
        <f aca="false">IF(OR(J412="",E412="",B412=""),"",IF(UPPER(LEFT(B412,1))="F",-7.709133+0.0042232*J412*E412,-7.999994+0.0036124*J412*E412))</f>
        <v/>
      </c>
      <c r="N412" s="19" t="str">
        <f aca="false">IF(M412="","",J412-M412)</f>
        <v/>
      </c>
      <c r="O412" s="18" t="str">
        <f aca="false">IF(M412="","",IF(M412&lt;-1,"Pre-PHV",IF(M412&lt;1,"Circa-PHV","Post-PHV")))</f>
        <v/>
      </c>
      <c r="P412" s="21" t="str">
        <f aca="false">IF(OR(A412="",D412=""),"",_xlfn.MAXIFS($D$4:$D$503,$A$4:$A$503,A412,$D$4:$D$503,"&lt;="&amp;(D412-73)))</f>
        <v/>
      </c>
      <c r="Q412" s="19" t="str">
        <f aca="false">IF(OR(P412="",P412=0),"",SUMIFS($E$4:$E$503,$A$4:$A$503,A412,$D$4:$D$503,P412)/COUNTIFS($A$4:$A$503,A412,$D$4:$D$503,P412))</f>
        <v/>
      </c>
    </row>
    <row r="413" customFormat="false" ht="15" hidden="false" customHeight="false" outlineLevel="0" collapsed="false">
      <c r="A413" s="22"/>
      <c r="B413" s="23"/>
      <c r="C413" s="24"/>
      <c r="D413" s="24"/>
      <c r="E413" s="25"/>
      <c r="F413" s="25"/>
      <c r="G413" s="25"/>
      <c r="H413" s="25"/>
      <c r="I413" s="25"/>
      <c r="J413" s="17" t="str">
        <f aca="false">IF(OR(C413="",D413=""),"",(D413-C413)/365.25)</f>
        <v/>
      </c>
      <c r="K413" s="18" t="str">
        <f aca="false">IF(C413="","","T"&amp;ROUNDUP(MONTH(C413)/3,0))</f>
        <v/>
      </c>
      <c r="L413" s="19" t="str">
        <f aca="false">IF(OR(Q413="",E413=""),"",(E413-Q413)/((D413-P413)/365.25))</f>
        <v/>
      </c>
      <c r="M413" s="20" t="str">
        <f aca="false">IF(OR(J413="",E413="",B413=""),"",IF(UPPER(LEFT(B413,1))="F",-7.709133+0.0042232*J413*E413,-7.999994+0.0036124*J413*E413))</f>
        <v/>
      </c>
      <c r="N413" s="19" t="str">
        <f aca="false">IF(M413="","",J413-M413)</f>
        <v/>
      </c>
      <c r="O413" s="18" t="str">
        <f aca="false">IF(M413="","",IF(M413&lt;-1,"Pre-PHV",IF(M413&lt;1,"Circa-PHV","Post-PHV")))</f>
        <v/>
      </c>
      <c r="P413" s="21" t="str">
        <f aca="false">IF(OR(A413="",D413=""),"",_xlfn.MAXIFS($D$4:$D$503,$A$4:$A$503,A413,$D$4:$D$503,"&lt;="&amp;(D413-73)))</f>
        <v/>
      </c>
      <c r="Q413" s="19" t="str">
        <f aca="false">IF(OR(P413="",P413=0),"",SUMIFS($E$4:$E$503,$A$4:$A$503,A413,$D$4:$D$503,P413)/COUNTIFS($A$4:$A$503,A413,$D$4:$D$503,P413))</f>
        <v/>
      </c>
    </row>
    <row r="414" customFormat="false" ht="15" hidden="false" customHeight="false" outlineLevel="0" collapsed="false">
      <c r="A414" s="22"/>
      <c r="B414" s="23"/>
      <c r="C414" s="24"/>
      <c r="D414" s="24"/>
      <c r="E414" s="25"/>
      <c r="F414" s="25"/>
      <c r="G414" s="25"/>
      <c r="H414" s="25"/>
      <c r="I414" s="25"/>
      <c r="J414" s="17" t="str">
        <f aca="false">IF(OR(C414="",D414=""),"",(D414-C414)/365.25)</f>
        <v/>
      </c>
      <c r="K414" s="18" t="str">
        <f aca="false">IF(C414="","","T"&amp;ROUNDUP(MONTH(C414)/3,0))</f>
        <v/>
      </c>
      <c r="L414" s="19" t="str">
        <f aca="false">IF(OR(Q414="",E414=""),"",(E414-Q414)/((D414-P414)/365.25))</f>
        <v/>
      </c>
      <c r="M414" s="20" t="str">
        <f aca="false">IF(OR(J414="",E414="",B414=""),"",IF(UPPER(LEFT(B414,1))="F",-7.709133+0.0042232*J414*E414,-7.999994+0.0036124*J414*E414))</f>
        <v/>
      </c>
      <c r="N414" s="19" t="str">
        <f aca="false">IF(M414="","",J414-M414)</f>
        <v/>
      </c>
      <c r="O414" s="18" t="str">
        <f aca="false">IF(M414="","",IF(M414&lt;-1,"Pre-PHV",IF(M414&lt;1,"Circa-PHV","Post-PHV")))</f>
        <v/>
      </c>
      <c r="P414" s="21" t="str">
        <f aca="false">IF(OR(A414="",D414=""),"",_xlfn.MAXIFS($D$4:$D$503,$A$4:$A$503,A414,$D$4:$D$503,"&lt;="&amp;(D414-73)))</f>
        <v/>
      </c>
      <c r="Q414" s="19" t="str">
        <f aca="false">IF(OR(P414="",P414=0),"",SUMIFS($E$4:$E$503,$A$4:$A$503,A414,$D$4:$D$503,P414)/COUNTIFS($A$4:$A$503,A414,$D$4:$D$503,P414))</f>
        <v/>
      </c>
    </row>
    <row r="415" customFormat="false" ht="15" hidden="false" customHeight="false" outlineLevel="0" collapsed="false">
      <c r="A415" s="22"/>
      <c r="B415" s="23"/>
      <c r="C415" s="24"/>
      <c r="D415" s="24"/>
      <c r="E415" s="25"/>
      <c r="F415" s="25"/>
      <c r="G415" s="25"/>
      <c r="H415" s="25"/>
      <c r="I415" s="25"/>
      <c r="J415" s="17" t="str">
        <f aca="false">IF(OR(C415="",D415=""),"",(D415-C415)/365.25)</f>
        <v/>
      </c>
      <c r="K415" s="18" t="str">
        <f aca="false">IF(C415="","","T"&amp;ROUNDUP(MONTH(C415)/3,0))</f>
        <v/>
      </c>
      <c r="L415" s="19" t="str">
        <f aca="false">IF(OR(Q415="",E415=""),"",(E415-Q415)/((D415-P415)/365.25))</f>
        <v/>
      </c>
      <c r="M415" s="20" t="str">
        <f aca="false">IF(OR(J415="",E415="",B415=""),"",IF(UPPER(LEFT(B415,1))="F",-7.709133+0.0042232*J415*E415,-7.999994+0.0036124*J415*E415))</f>
        <v/>
      </c>
      <c r="N415" s="19" t="str">
        <f aca="false">IF(M415="","",J415-M415)</f>
        <v/>
      </c>
      <c r="O415" s="18" t="str">
        <f aca="false">IF(M415="","",IF(M415&lt;-1,"Pre-PHV",IF(M415&lt;1,"Circa-PHV","Post-PHV")))</f>
        <v/>
      </c>
      <c r="P415" s="21" t="str">
        <f aca="false">IF(OR(A415="",D415=""),"",_xlfn.MAXIFS($D$4:$D$503,$A$4:$A$503,A415,$D$4:$D$503,"&lt;="&amp;(D415-73)))</f>
        <v/>
      </c>
      <c r="Q415" s="19" t="str">
        <f aca="false">IF(OR(P415="",P415=0),"",SUMIFS($E$4:$E$503,$A$4:$A$503,A415,$D$4:$D$503,P415)/COUNTIFS($A$4:$A$503,A415,$D$4:$D$503,P415))</f>
        <v/>
      </c>
    </row>
    <row r="416" customFormat="false" ht="15" hidden="false" customHeight="false" outlineLevel="0" collapsed="false">
      <c r="A416" s="22"/>
      <c r="B416" s="23"/>
      <c r="C416" s="24"/>
      <c r="D416" s="24"/>
      <c r="E416" s="25"/>
      <c r="F416" s="25"/>
      <c r="G416" s="25"/>
      <c r="H416" s="25"/>
      <c r="I416" s="25"/>
      <c r="J416" s="17" t="str">
        <f aca="false">IF(OR(C416="",D416=""),"",(D416-C416)/365.25)</f>
        <v/>
      </c>
      <c r="K416" s="18" t="str">
        <f aca="false">IF(C416="","","T"&amp;ROUNDUP(MONTH(C416)/3,0))</f>
        <v/>
      </c>
      <c r="L416" s="19" t="str">
        <f aca="false">IF(OR(Q416="",E416=""),"",(E416-Q416)/((D416-P416)/365.25))</f>
        <v/>
      </c>
      <c r="M416" s="20" t="str">
        <f aca="false">IF(OR(J416="",E416="",B416=""),"",IF(UPPER(LEFT(B416,1))="F",-7.709133+0.0042232*J416*E416,-7.999994+0.0036124*J416*E416))</f>
        <v/>
      </c>
      <c r="N416" s="19" t="str">
        <f aca="false">IF(M416="","",J416-M416)</f>
        <v/>
      </c>
      <c r="O416" s="18" t="str">
        <f aca="false">IF(M416="","",IF(M416&lt;-1,"Pre-PHV",IF(M416&lt;1,"Circa-PHV","Post-PHV")))</f>
        <v/>
      </c>
      <c r="P416" s="21" t="str">
        <f aca="false">IF(OR(A416="",D416=""),"",_xlfn.MAXIFS($D$4:$D$503,$A$4:$A$503,A416,$D$4:$D$503,"&lt;="&amp;(D416-73)))</f>
        <v/>
      </c>
      <c r="Q416" s="19" t="str">
        <f aca="false">IF(OR(P416="",P416=0),"",SUMIFS($E$4:$E$503,$A$4:$A$503,A416,$D$4:$D$503,P416)/COUNTIFS($A$4:$A$503,A416,$D$4:$D$503,P416))</f>
        <v/>
      </c>
    </row>
    <row r="417" customFormat="false" ht="15" hidden="false" customHeight="false" outlineLevel="0" collapsed="false">
      <c r="A417" s="22"/>
      <c r="B417" s="23"/>
      <c r="C417" s="24"/>
      <c r="D417" s="24"/>
      <c r="E417" s="25"/>
      <c r="F417" s="25"/>
      <c r="G417" s="25"/>
      <c r="H417" s="25"/>
      <c r="I417" s="25"/>
      <c r="J417" s="17" t="str">
        <f aca="false">IF(OR(C417="",D417=""),"",(D417-C417)/365.25)</f>
        <v/>
      </c>
      <c r="K417" s="18" t="str">
        <f aca="false">IF(C417="","","T"&amp;ROUNDUP(MONTH(C417)/3,0))</f>
        <v/>
      </c>
      <c r="L417" s="19" t="str">
        <f aca="false">IF(OR(Q417="",E417=""),"",(E417-Q417)/((D417-P417)/365.25))</f>
        <v/>
      </c>
      <c r="M417" s="20" t="str">
        <f aca="false">IF(OR(J417="",E417="",B417=""),"",IF(UPPER(LEFT(B417,1))="F",-7.709133+0.0042232*J417*E417,-7.999994+0.0036124*J417*E417))</f>
        <v/>
      </c>
      <c r="N417" s="19" t="str">
        <f aca="false">IF(M417="","",J417-M417)</f>
        <v/>
      </c>
      <c r="O417" s="18" t="str">
        <f aca="false">IF(M417="","",IF(M417&lt;-1,"Pre-PHV",IF(M417&lt;1,"Circa-PHV","Post-PHV")))</f>
        <v/>
      </c>
      <c r="P417" s="21" t="str">
        <f aca="false">IF(OR(A417="",D417=""),"",_xlfn.MAXIFS($D$4:$D$503,$A$4:$A$503,A417,$D$4:$D$503,"&lt;="&amp;(D417-73)))</f>
        <v/>
      </c>
      <c r="Q417" s="19" t="str">
        <f aca="false">IF(OR(P417="",P417=0),"",SUMIFS($E$4:$E$503,$A$4:$A$503,A417,$D$4:$D$503,P417)/COUNTIFS($A$4:$A$503,A417,$D$4:$D$503,P417))</f>
        <v/>
      </c>
    </row>
    <row r="418" customFormat="false" ht="15" hidden="false" customHeight="false" outlineLevel="0" collapsed="false">
      <c r="A418" s="22"/>
      <c r="B418" s="23"/>
      <c r="C418" s="24"/>
      <c r="D418" s="24"/>
      <c r="E418" s="25"/>
      <c r="F418" s="25"/>
      <c r="G418" s="25"/>
      <c r="H418" s="25"/>
      <c r="I418" s="25"/>
      <c r="J418" s="17" t="str">
        <f aca="false">IF(OR(C418="",D418=""),"",(D418-C418)/365.25)</f>
        <v/>
      </c>
      <c r="K418" s="18" t="str">
        <f aca="false">IF(C418="","","T"&amp;ROUNDUP(MONTH(C418)/3,0))</f>
        <v/>
      </c>
      <c r="L418" s="19" t="str">
        <f aca="false">IF(OR(Q418="",E418=""),"",(E418-Q418)/((D418-P418)/365.25))</f>
        <v/>
      </c>
      <c r="M418" s="20" t="str">
        <f aca="false">IF(OR(J418="",E418="",B418=""),"",IF(UPPER(LEFT(B418,1))="F",-7.709133+0.0042232*J418*E418,-7.999994+0.0036124*J418*E418))</f>
        <v/>
      </c>
      <c r="N418" s="19" t="str">
        <f aca="false">IF(M418="","",J418-M418)</f>
        <v/>
      </c>
      <c r="O418" s="18" t="str">
        <f aca="false">IF(M418="","",IF(M418&lt;-1,"Pre-PHV",IF(M418&lt;1,"Circa-PHV","Post-PHV")))</f>
        <v/>
      </c>
      <c r="P418" s="21" t="str">
        <f aca="false">IF(OR(A418="",D418=""),"",_xlfn.MAXIFS($D$4:$D$503,$A$4:$A$503,A418,$D$4:$D$503,"&lt;="&amp;(D418-73)))</f>
        <v/>
      </c>
      <c r="Q418" s="19" t="str">
        <f aca="false">IF(OR(P418="",P418=0),"",SUMIFS($E$4:$E$503,$A$4:$A$503,A418,$D$4:$D$503,P418)/COUNTIFS($A$4:$A$503,A418,$D$4:$D$503,P418))</f>
        <v/>
      </c>
    </row>
    <row r="419" customFormat="false" ht="15" hidden="false" customHeight="false" outlineLevel="0" collapsed="false">
      <c r="A419" s="22"/>
      <c r="B419" s="23"/>
      <c r="C419" s="24"/>
      <c r="D419" s="24"/>
      <c r="E419" s="25"/>
      <c r="F419" s="25"/>
      <c r="G419" s="25"/>
      <c r="H419" s="25"/>
      <c r="I419" s="25"/>
      <c r="J419" s="17" t="str">
        <f aca="false">IF(OR(C419="",D419=""),"",(D419-C419)/365.25)</f>
        <v/>
      </c>
      <c r="K419" s="18" t="str">
        <f aca="false">IF(C419="","","T"&amp;ROUNDUP(MONTH(C419)/3,0))</f>
        <v/>
      </c>
      <c r="L419" s="19" t="str">
        <f aca="false">IF(OR(Q419="",E419=""),"",(E419-Q419)/((D419-P419)/365.25))</f>
        <v/>
      </c>
      <c r="M419" s="20" t="str">
        <f aca="false">IF(OR(J419="",E419="",B419=""),"",IF(UPPER(LEFT(B419,1))="F",-7.709133+0.0042232*J419*E419,-7.999994+0.0036124*J419*E419))</f>
        <v/>
      </c>
      <c r="N419" s="19" t="str">
        <f aca="false">IF(M419="","",J419-M419)</f>
        <v/>
      </c>
      <c r="O419" s="18" t="str">
        <f aca="false">IF(M419="","",IF(M419&lt;-1,"Pre-PHV",IF(M419&lt;1,"Circa-PHV","Post-PHV")))</f>
        <v/>
      </c>
      <c r="P419" s="21" t="str">
        <f aca="false">IF(OR(A419="",D419=""),"",_xlfn.MAXIFS($D$4:$D$503,$A$4:$A$503,A419,$D$4:$D$503,"&lt;="&amp;(D419-73)))</f>
        <v/>
      </c>
      <c r="Q419" s="19" t="str">
        <f aca="false">IF(OR(P419="",P419=0),"",SUMIFS($E$4:$E$503,$A$4:$A$503,A419,$D$4:$D$503,P419)/COUNTIFS($A$4:$A$503,A419,$D$4:$D$503,P419))</f>
        <v/>
      </c>
    </row>
    <row r="420" customFormat="false" ht="15" hidden="false" customHeight="false" outlineLevel="0" collapsed="false">
      <c r="A420" s="22"/>
      <c r="B420" s="23"/>
      <c r="C420" s="24"/>
      <c r="D420" s="24"/>
      <c r="E420" s="25"/>
      <c r="F420" s="25"/>
      <c r="G420" s="25"/>
      <c r="H420" s="25"/>
      <c r="I420" s="25"/>
      <c r="J420" s="17" t="str">
        <f aca="false">IF(OR(C420="",D420=""),"",(D420-C420)/365.25)</f>
        <v/>
      </c>
      <c r="K420" s="18" t="str">
        <f aca="false">IF(C420="","","T"&amp;ROUNDUP(MONTH(C420)/3,0))</f>
        <v/>
      </c>
      <c r="L420" s="19" t="str">
        <f aca="false">IF(OR(Q420="",E420=""),"",(E420-Q420)/((D420-P420)/365.25))</f>
        <v/>
      </c>
      <c r="M420" s="20" t="str">
        <f aca="false">IF(OR(J420="",E420="",B420=""),"",IF(UPPER(LEFT(B420,1))="F",-7.709133+0.0042232*J420*E420,-7.999994+0.0036124*J420*E420))</f>
        <v/>
      </c>
      <c r="N420" s="19" t="str">
        <f aca="false">IF(M420="","",J420-M420)</f>
        <v/>
      </c>
      <c r="O420" s="18" t="str">
        <f aca="false">IF(M420="","",IF(M420&lt;-1,"Pre-PHV",IF(M420&lt;1,"Circa-PHV","Post-PHV")))</f>
        <v/>
      </c>
      <c r="P420" s="21" t="str">
        <f aca="false">IF(OR(A420="",D420=""),"",_xlfn.MAXIFS($D$4:$D$503,$A$4:$A$503,A420,$D$4:$D$503,"&lt;="&amp;(D420-73)))</f>
        <v/>
      </c>
      <c r="Q420" s="19" t="str">
        <f aca="false">IF(OR(P420="",P420=0),"",SUMIFS($E$4:$E$503,$A$4:$A$503,A420,$D$4:$D$503,P420)/COUNTIFS($A$4:$A$503,A420,$D$4:$D$503,P420))</f>
        <v/>
      </c>
    </row>
    <row r="421" customFormat="false" ht="15" hidden="false" customHeight="false" outlineLevel="0" collapsed="false">
      <c r="A421" s="22"/>
      <c r="B421" s="23"/>
      <c r="C421" s="24"/>
      <c r="D421" s="24"/>
      <c r="E421" s="25"/>
      <c r="F421" s="25"/>
      <c r="G421" s="25"/>
      <c r="H421" s="25"/>
      <c r="I421" s="25"/>
      <c r="J421" s="17" t="str">
        <f aca="false">IF(OR(C421="",D421=""),"",(D421-C421)/365.25)</f>
        <v/>
      </c>
      <c r="K421" s="18" t="str">
        <f aca="false">IF(C421="","","T"&amp;ROUNDUP(MONTH(C421)/3,0))</f>
        <v/>
      </c>
      <c r="L421" s="19" t="str">
        <f aca="false">IF(OR(Q421="",E421=""),"",(E421-Q421)/((D421-P421)/365.25))</f>
        <v/>
      </c>
      <c r="M421" s="20" t="str">
        <f aca="false">IF(OR(J421="",E421="",B421=""),"",IF(UPPER(LEFT(B421,1))="F",-7.709133+0.0042232*J421*E421,-7.999994+0.0036124*J421*E421))</f>
        <v/>
      </c>
      <c r="N421" s="19" t="str">
        <f aca="false">IF(M421="","",J421-M421)</f>
        <v/>
      </c>
      <c r="O421" s="18" t="str">
        <f aca="false">IF(M421="","",IF(M421&lt;-1,"Pre-PHV",IF(M421&lt;1,"Circa-PHV","Post-PHV")))</f>
        <v/>
      </c>
      <c r="P421" s="21" t="str">
        <f aca="false">IF(OR(A421="",D421=""),"",_xlfn.MAXIFS($D$4:$D$503,$A$4:$A$503,A421,$D$4:$D$503,"&lt;="&amp;(D421-73)))</f>
        <v/>
      </c>
      <c r="Q421" s="19" t="str">
        <f aca="false">IF(OR(P421="",P421=0),"",SUMIFS($E$4:$E$503,$A$4:$A$503,A421,$D$4:$D$503,P421)/COUNTIFS($A$4:$A$503,A421,$D$4:$D$503,P421))</f>
        <v/>
      </c>
    </row>
    <row r="422" customFormat="false" ht="15" hidden="false" customHeight="false" outlineLevel="0" collapsed="false">
      <c r="A422" s="22"/>
      <c r="B422" s="23"/>
      <c r="C422" s="24"/>
      <c r="D422" s="24"/>
      <c r="E422" s="25"/>
      <c r="F422" s="25"/>
      <c r="G422" s="25"/>
      <c r="H422" s="25"/>
      <c r="I422" s="25"/>
      <c r="J422" s="17" t="str">
        <f aca="false">IF(OR(C422="",D422=""),"",(D422-C422)/365.25)</f>
        <v/>
      </c>
      <c r="K422" s="18" t="str">
        <f aca="false">IF(C422="","","T"&amp;ROUNDUP(MONTH(C422)/3,0))</f>
        <v/>
      </c>
      <c r="L422" s="19" t="str">
        <f aca="false">IF(OR(Q422="",E422=""),"",(E422-Q422)/((D422-P422)/365.25))</f>
        <v/>
      </c>
      <c r="M422" s="20" t="str">
        <f aca="false">IF(OR(J422="",E422="",B422=""),"",IF(UPPER(LEFT(B422,1))="F",-7.709133+0.0042232*J422*E422,-7.999994+0.0036124*J422*E422))</f>
        <v/>
      </c>
      <c r="N422" s="19" t="str">
        <f aca="false">IF(M422="","",J422-M422)</f>
        <v/>
      </c>
      <c r="O422" s="18" t="str">
        <f aca="false">IF(M422="","",IF(M422&lt;-1,"Pre-PHV",IF(M422&lt;1,"Circa-PHV","Post-PHV")))</f>
        <v/>
      </c>
      <c r="P422" s="21" t="str">
        <f aca="false">IF(OR(A422="",D422=""),"",_xlfn.MAXIFS($D$4:$D$503,$A$4:$A$503,A422,$D$4:$D$503,"&lt;="&amp;(D422-73)))</f>
        <v/>
      </c>
      <c r="Q422" s="19" t="str">
        <f aca="false">IF(OR(P422="",P422=0),"",SUMIFS($E$4:$E$503,$A$4:$A$503,A422,$D$4:$D$503,P422)/COUNTIFS($A$4:$A$503,A422,$D$4:$D$503,P422))</f>
        <v/>
      </c>
    </row>
    <row r="423" customFormat="false" ht="15" hidden="false" customHeight="false" outlineLevel="0" collapsed="false">
      <c r="A423" s="22"/>
      <c r="B423" s="23"/>
      <c r="C423" s="24"/>
      <c r="D423" s="24"/>
      <c r="E423" s="25"/>
      <c r="F423" s="25"/>
      <c r="G423" s="25"/>
      <c r="H423" s="25"/>
      <c r="I423" s="25"/>
      <c r="J423" s="17" t="str">
        <f aca="false">IF(OR(C423="",D423=""),"",(D423-C423)/365.25)</f>
        <v/>
      </c>
      <c r="K423" s="18" t="str">
        <f aca="false">IF(C423="","","T"&amp;ROUNDUP(MONTH(C423)/3,0))</f>
        <v/>
      </c>
      <c r="L423" s="19" t="str">
        <f aca="false">IF(OR(Q423="",E423=""),"",(E423-Q423)/((D423-P423)/365.25))</f>
        <v/>
      </c>
      <c r="M423" s="20" t="str">
        <f aca="false">IF(OR(J423="",E423="",B423=""),"",IF(UPPER(LEFT(B423,1))="F",-7.709133+0.0042232*J423*E423,-7.999994+0.0036124*J423*E423))</f>
        <v/>
      </c>
      <c r="N423" s="19" t="str">
        <f aca="false">IF(M423="","",J423-M423)</f>
        <v/>
      </c>
      <c r="O423" s="18" t="str">
        <f aca="false">IF(M423="","",IF(M423&lt;-1,"Pre-PHV",IF(M423&lt;1,"Circa-PHV","Post-PHV")))</f>
        <v/>
      </c>
      <c r="P423" s="21" t="str">
        <f aca="false">IF(OR(A423="",D423=""),"",_xlfn.MAXIFS($D$4:$D$503,$A$4:$A$503,A423,$D$4:$D$503,"&lt;="&amp;(D423-73)))</f>
        <v/>
      </c>
      <c r="Q423" s="19" t="str">
        <f aca="false">IF(OR(P423="",P423=0),"",SUMIFS($E$4:$E$503,$A$4:$A$503,A423,$D$4:$D$503,P423)/COUNTIFS($A$4:$A$503,A423,$D$4:$D$503,P423))</f>
        <v/>
      </c>
    </row>
    <row r="424" customFormat="false" ht="15" hidden="false" customHeight="false" outlineLevel="0" collapsed="false">
      <c r="A424" s="22"/>
      <c r="B424" s="23"/>
      <c r="C424" s="24"/>
      <c r="D424" s="24"/>
      <c r="E424" s="25"/>
      <c r="F424" s="25"/>
      <c r="G424" s="25"/>
      <c r="H424" s="25"/>
      <c r="I424" s="25"/>
      <c r="J424" s="17" t="str">
        <f aca="false">IF(OR(C424="",D424=""),"",(D424-C424)/365.25)</f>
        <v/>
      </c>
      <c r="K424" s="18" t="str">
        <f aca="false">IF(C424="","","T"&amp;ROUNDUP(MONTH(C424)/3,0))</f>
        <v/>
      </c>
      <c r="L424" s="19" t="str">
        <f aca="false">IF(OR(Q424="",E424=""),"",(E424-Q424)/((D424-P424)/365.25))</f>
        <v/>
      </c>
      <c r="M424" s="20" t="str">
        <f aca="false">IF(OR(J424="",E424="",B424=""),"",IF(UPPER(LEFT(B424,1))="F",-7.709133+0.0042232*J424*E424,-7.999994+0.0036124*J424*E424))</f>
        <v/>
      </c>
      <c r="N424" s="19" t="str">
        <f aca="false">IF(M424="","",J424-M424)</f>
        <v/>
      </c>
      <c r="O424" s="18" t="str">
        <f aca="false">IF(M424="","",IF(M424&lt;-1,"Pre-PHV",IF(M424&lt;1,"Circa-PHV","Post-PHV")))</f>
        <v/>
      </c>
      <c r="P424" s="21" t="str">
        <f aca="false">IF(OR(A424="",D424=""),"",_xlfn.MAXIFS($D$4:$D$503,$A$4:$A$503,A424,$D$4:$D$503,"&lt;="&amp;(D424-73)))</f>
        <v/>
      </c>
      <c r="Q424" s="19" t="str">
        <f aca="false">IF(OR(P424="",P424=0),"",SUMIFS($E$4:$E$503,$A$4:$A$503,A424,$D$4:$D$503,P424)/COUNTIFS($A$4:$A$503,A424,$D$4:$D$503,P424))</f>
        <v/>
      </c>
    </row>
    <row r="425" customFormat="false" ht="15" hidden="false" customHeight="false" outlineLevel="0" collapsed="false">
      <c r="A425" s="22"/>
      <c r="B425" s="23"/>
      <c r="C425" s="24"/>
      <c r="D425" s="24"/>
      <c r="E425" s="25"/>
      <c r="F425" s="25"/>
      <c r="G425" s="25"/>
      <c r="H425" s="25"/>
      <c r="I425" s="25"/>
      <c r="J425" s="17" t="str">
        <f aca="false">IF(OR(C425="",D425=""),"",(D425-C425)/365.25)</f>
        <v/>
      </c>
      <c r="K425" s="18" t="str">
        <f aca="false">IF(C425="","","T"&amp;ROUNDUP(MONTH(C425)/3,0))</f>
        <v/>
      </c>
      <c r="L425" s="19" t="str">
        <f aca="false">IF(OR(Q425="",E425=""),"",(E425-Q425)/((D425-P425)/365.25))</f>
        <v/>
      </c>
      <c r="M425" s="20" t="str">
        <f aca="false">IF(OR(J425="",E425="",B425=""),"",IF(UPPER(LEFT(B425,1))="F",-7.709133+0.0042232*J425*E425,-7.999994+0.0036124*J425*E425))</f>
        <v/>
      </c>
      <c r="N425" s="19" t="str">
        <f aca="false">IF(M425="","",J425-M425)</f>
        <v/>
      </c>
      <c r="O425" s="18" t="str">
        <f aca="false">IF(M425="","",IF(M425&lt;-1,"Pre-PHV",IF(M425&lt;1,"Circa-PHV","Post-PHV")))</f>
        <v/>
      </c>
      <c r="P425" s="21" t="str">
        <f aca="false">IF(OR(A425="",D425=""),"",_xlfn.MAXIFS($D$4:$D$503,$A$4:$A$503,A425,$D$4:$D$503,"&lt;="&amp;(D425-73)))</f>
        <v/>
      </c>
      <c r="Q425" s="19" t="str">
        <f aca="false">IF(OR(P425="",P425=0),"",SUMIFS($E$4:$E$503,$A$4:$A$503,A425,$D$4:$D$503,P425)/COUNTIFS($A$4:$A$503,A425,$D$4:$D$503,P425))</f>
        <v/>
      </c>
    </row>
    <row r="426" customFormat="false" ht="15" hidden="false" customHeight="false" outlineLevel="0" collapsed="false">
      <c r="A426" s="22"/>
      <c r="B426" s="23"/>
      <c r="C426" s="24"/>
      <c r="D426" s="24"/>
      <c r="E426" s="25"/>
      <c r="F426" s="25"/>
      <c r="G426" s="25"/>
      <c r="H426" s="25"/>
      <c r="I426" s="25"/>
      <c r="J426" s="17" t="str">
        <f aca="false">IF(OR(C426="",D426=""),"",(D426-C426)/365.25)</f>
        <v/>
      </c>
      <c r="K426" s="18" t="str">
        <f aca="false">IF(C426="","","T"&amp;ROUNDUP(MONTH(C426)/3,0))</f>
        <v/>
      </c>
      <c r="L426" s="19" t="str">
        <f aca="false">IF(OR(Q426="",E426=""),"",(E426-Q426)/((D426-P426)/365.25))</f>
        <v/>
      </c>
      <c r="M426" s="20" t="str">
        <f aca="false">IF(OR(J426="",E426="",B426=""),"",IF(UPPER(LEFT(B426,1))="F",-7.709133+0.0042232*J426*E426,-7.999994+0.0036124*J426*E426))</f>
        <v/>
      </c>
      <c r="N426" s="19" t="str">
        <f aca="false">IF(M426="","",J426-M426)</f>
        <v/>
      </c>
      <c r="O426" s="18" t="str">
        <f aca="false">IF(M426="","",IF(M426&lt;-1,"Pre-PHV",IF(M426&lt;1,"Circa-PHV","Post-PHV")))</f>
        <v/>
      </c>
      <c r="P426" s="21" t="str">
        <f aca="false">IF(OR(A426="",D426=""),"",_xlfn.MAXIFS($D$4:$D$503,$A$4:$A$503,A426,$D$4:$D$503,"&lt;="&amp;(D426-73)))</f>
        <v/>
      </c>
      <c r="Q426" s="19" t="str">
        <f aca="false">IF(OR(P426="",P426=0),"",SUMIFS($E$4:$E$503,$A$4:$A$503,A426,$D$4:$D$503,P426)/COUNTIFS($A$4:$A$503,A426,$D$4:$D$503,P426))</f>
        <v/>
      </c>
    </row>
    <row r="427" customFormat="false" ht="15" hidden="false" customHeight="false" outlineLevel="0" collapsed="false">
      <c r="A427" s="22"/>
      <c r="B427" s="23"/>
      <c r="C427" s="24"/>
      <c r="D427" s="24"/>
      <c r="E427" s="25"/>
      <c r="F427" s="25"/>
      <c r="G427" s="25"/>
      <c r="H427" s="25"/>
      <c r="I427" s="25"/>
      <c r="J427" s="17" t="str">
        <f aca="false">IF(OR(C427="",D427=""),"",(D427-C427)/365.25)</f>
        <v/>
      </c>
      <c r="K427" s="18" t="str">
        <f aca="false">IF(C427="","","T"&amp;ROUNDUP(MONTH(C427)/3,0))</f>
        <v/>
      </c>
      <c r="L427" s="19" t="str">
        <f aca="false">IF(OR(Q427="",E427=""),"",(E427-Q427)/((D427-P427)/365.25))</f>
        <v/>
      </c>
      <c r="M427" s="20" t="str">
        <f aca="false">IF(OR(J427="",E427="",B427=""),"",IF(UPPER(LEFT(B427,1))="F",-7.709133+0.0042232*J427*E427,-7.999994+0.0036124*J427*E427))</f>
        <v/>
      </c>
      <c r="N427" s="19" t="str">
        <f aca="false">IF(M427="","",J427-M427)</f>
        <v/>
      </c>
      <c r="O427" s="18" t="str">
        <f aca="false">IF(M427="","",IF(M427&lt;-1,"Pre-PHV",IF(M427&lt;1,"Circa-PHV","Post-PHV")))</f>
        <v/>
      </c>
      <c r="P427" s="21" t="str">
        <f aca="false">IF(OR(A427="",D427=""),"",_xlfn.MAXIFS($D$4:$D$503,$A$4:$A$503,A427,$D$4:$D$503,"&lt;="&amp;(D427-73)))</f>
        <v/>
      </c>
      <c r="Q427" s="19" t="str">
        <f aca="false">IF(OR(P427="",P427=0),"",SUMIFS($E$4:$E$503,$A$4:$A$503,A427,$D$4:$D$503,P427)/COUNTIFS($A$4:$A$503,A427,$D$4:$D$503,P427))</f>
        <v/>
      </c>
    </row>
    <row r="428" customFormat="false" ht="15" hidden="false" customHeight="false" outlineLevel="0" collapsed="false">
      <c r="A428" s="22"/>
      <c r="B428" s="23"/>
      <c r="C428" s="24"/>
      <c r="D428" s="24"/>
      <c r="E428" s="25"/>
      <c r="F428" s="25"/>
      <c r="G428" s="25"/>
      <c r="H428" s="25"/>
      <c r="I428" s="25"/>
      <c r="J428" s="17" t="str">
        <f aca="false">IF(OR(C428="",D428=""),"",(D428-C428)/365.25)</f>
        <v/>
      </c>
      <c r="K428" s="18" t="str">
        <f aca="false">IF(C428="","","T"&amp;ROUNDUP(MONTH(C428)/3,0))</f>
        <v/>
      </c>
      <c r="L428" s="19" t="str">
        <f aca="false">IF(OR(Q428="",E428=""),"",(E428-Q428)/((D428-P428)/365.25))</f>
        <v/>
      </c>
      <c r="M428" s="20" t="str">
        <f aca="false">IF(OR(J428="",E428="",B428=""),"",IF(UPPER(LEFT(B428,1))="F",-7.709133+0.0042232*J428*E428,-7.999994+0.0036124*J428*E428))</f>
        <v/>
      </c>
      <c r="N428" s="19" t="str">
        <f aca="false">IF(M428="","",J428-M428)</f>
        <v/>
      </c>
      <c r="O428" s="18" t="str">
        <f aca="false">IF(M428="","",IF(M428&lt;-1,"Pre-PHV",IF(M428&lt;1,"Circa-PHV","Post-PHV")))</f>
        <v/>
      </c>
      <c r="P428" s="21" t="str">
        <f aca="false">IF(OR(A428="",D428=""),"",_xlfn.MAXIFS($D$4:$D$503,$A$4:$A$503,A428,$D$4:$D$503,"&lt;="&amp;(D428-73)))</f>
        <v/>
      </c>
      <c r="Q428" s="19" t="str">
        <f aca="false">IF(OR(P428="",P428=0),"",SUMIFS($E$4:$E$503,$A$4:$A$503,A428,$D$4:$D$503,P428)/COUNTIFS($A$4:$A$503,A428,$D$4:$D$503,P428))</f>
        <v/>
      </c>
    </row>
    <row r="429" customFormat="false" ht="15" hidden="false" customHeight="false" outlineLevel="0" collapsed="false">
      <c r="A429" s="22"/>
      <c r="B429" s="23"/>
      <c r="C429" s="24"/>
      <c r="D429" s="24"/>
      <c r="E429" s="25"/>
      <c r="F429" s="25"/>
      <c r="G429" s="25"/>
      <c r="H429" s="25"/>
      <c r="I429" s="25"/>
      <c r="J429" s="17" t="str">
        <f aca="false">IF(OR(C429="",D429=""),"",(D429-C429)/365.25)</f>
        <v/>
      </c>
      <c r="K429" s="18" t="str">
        <f aca="false">IF(C429="","","T"&amp;ROUNDUP(MONTH(C429)/3,0))</f>
        <v/>
      </c>
      <c r="L429" s="19" t="str">
        <f aca="false">IF(OR(Q429="",E429=""),"",(E429-Q429)/((D429-P429)/365.25))</f>
        <v/>
      </c>
      <c r="M429" s="20" t="str">
        <f aca="false">IF(OR(J429="",E429="",B429=""),"",IF(UPPER(LEFT(B429,1))="F",-7.709133+0.0042232*J429*E429,-7.999994+0.0036124*J429*E429))</f>
        <v/>
      </c>
      <c r="N429" s="19" t="str">
        <f aca="false">IF(M429="","",J429-M429)</f>
        <v/>
      </c>
      <c r="O429" s="18" t="str">
        <f aca="false">IF(M429="","",IF(M429&lt;-1,"Pre-PHV",IF(M429&lt;1,"Circa-PHV","Post-PHV")))</f>
        <v/>
      </c>
      <c r="P429" s="21" t="str">
        <f aca="false">IF(OR(A429="",D429=""),"",_xlfn.MAXIFS($D$4:$D$503,$A$4:$A$503,A429,$D$4:$D$503,"&lt;="&amp;(D429-73)))</f>
        <v/>
      </c>
      <c r="Q429" s="19" t="str">
        <f aca="false">IF(OR(P429="",P429=0),"",SUMIFS($E$4:$E$503,$A$4:$A$503,A429,$D$4:$D$503,P429)/COUNTIFS($A$4:$A$503,A429,$D$4:$D$503,P429))</f>
        <v/>
      </c>
    </row>
    <row r="430" customFormat="false" ht="15" hidden="false" customHeight="false" outlineLevel="0" collapsed="false">
      <c r="A430" s="22"/>
      <c r="B430" s="23"/>
      <c r="C430" s="24"/>
      <c r="D430" s="24"/>
      <c r="E430" s="25"/>
      <c r="F430" s="25"/>
      <c r="G430" s="25"/>
      <c r="H430" s="25"/>
      <c r="I430" s="25"/>
      <c r="J430" s="17" t="str">
        <f aca="false">IF(OR(C430="",D430=""),"",(D430-C430)/365.25)</f>
        <v/>
      </c>
      <c r="K430" s="18" t="str">
        <f aca="false">IF(C430="","","T"&amp;ROUNDUP(MONTH(C430)/3,0))</f>
        <v/>
      </c>
      <c r="L430" s="19" t="str">
        <f aca="false">IF(OR(Q430="",E430=""),"",(E430-Q430)/((D430-P430)/365.25))</f>
        <v/>
      </c>
      <c r="M430" s="20" t="str">
        <f aca="false">IF(OR(J430="",E430="",B430=""),"",IF(UPPER(LEFT(B430,1))="F",-7.709133+0.0042232*J430*E430,-7.999994+0.0036124*J430*E430))</f>
        <v/>
      </c>
      <c r="N430" s="19" t="str">
        <f aca="false">IF(M430="","",J430-M430)</f>
        <v/>
      </c>
      <c r="O430" s="18" t="str">
        <f aca="false">IF(M430="","",IF(M430&lt;-1,"Pre-PHV",IF(M430&lt;1,"Circa-PHV","Post-PHV")))</f>
        <v/>
      </c>
      <c r="P430" s="21" t="str">
        <f aca="false">IF(OR(A430="",D430=""),"",_xlfn.MAXIFS($D$4:$D$503,$A$4:$A$503,A430,$D$4:$D$503,"&lt;="&amp;(D430-73)))</f>
        <v/>
      </c>
      <c r="Q430" s="19" t="str">
        <f aca="false">IF(OR(P430="",P430=0),"",SUMIFS($E$4:$E$503,$A$4:$A$503,A430,$D$4:$D$503,P430)/COUNTIFS($A$4:$A$503,A430,$D$4:$D$503,P430))</f>
        <v/>
      </c>
    </row>
    <row r="431" customFormat="false" ht="15" hidden="false" customHeight="false" outlineLevel="0" collapsed="false">
      <c r="A431" s="22"/>
      <c r="B431" s="23"/>
      <c r="C431" s="24"/>
      <c r="D431" s="24"/>
      <c r="E431" s="25"/>
      <c r="F431" s="25"/>
      <c r="G431" s="25"/>
      <c r="H431" s="25"/>
      <c r="I431" s="25"/>
      <c r="J431" s="17" t="str">
        <f aca="false">IF(OR(C431="",D431=""),"",(D431-C431)/365.25)</f>
        <v/>
      </c>
      <c r="K431" s="18" t="str">
        <f aca="false">IF(C431="","","T"&amp;ROUNDUP(MONTH(C431)/3,0))</f>
        <v/>
      </c>
      <c r="L431" s="19" t="str">
        <f aca="false">IF(OR(Q431="",E431=""),"",(E431-Q431)/((D431-P431)/365.25))</f>
        <v/>
      </c>
      <c r="M431" s="20" t="str">
        <f aca="false">IF(OR(J431="",E431="",B431=""),"",IF(UPPER(LEFT(B431,1))="F",-7.709133+0.0042232*J431*E431,-7.999994+0.0036124*J431*E431))</f>
        <v/>
      </c>
      <c r="N431" s="19" t="str">
        <f aca="false">IF(M431="","",J431-M431)</f>
        <v/>
      </c>
      <c r="O431" s="18" t="str">
        <f aca="false">IF(M431="","",IF(M431&lt;-1,"Pre-PHV",IF(M431&lt;1,"Circa-PHV","Post-PHV")))</f>
        <v/>
      </c>
      <c r="P431" s="21" t="str">
        <f aca="false">IF(OR(A431="",D431=""),"",_xlfn.MAXIFS($D$4:$D$503,$A$4:$A$503,A431,$D$4:$D$503,"&lt;="&amp;(D431-73)))</f>
        <v/>
      </c>
      <c r="Q431" s="19" t="str">
        <f aca="false">IF(OR(P431="",P431=0),"",SUMIFS($E$4:$E$503,$A$4:$A$503,A431,$D$4:$D$503,P431)/COUNTIFS($A$4:$A$503,A431,$D$4:$D$503,P431))</f>
        <v/>
      </c>
    </row>
    <row r="432" customFormat="false" ht="15" hidden="false" customHeight="false" outlineLevel="0" collapsed="false">
      <c r="A432" s="22"/>
      <c r="B432" s="23"/>
      <c r="C432" s="24"/>
      <c r="D432" s="24"/>
      <c r="E432" s="25"/>
      <c r="F432" s="25"/>
      <c r="G432" s="25"/>
      <c r="H432" s="25"/>
      <c r="I432" s="25"/>
      <c r="J432" s="17" t="str">
        <f aca="false">IF(OR(C432="",D432=""),"",(D432-C432)/365.25)</f>
        <v/>
      </c>
      <c r="K432" s="18" t="str">
        <f aca="false">IF(C432="","","T"&amp;ROUNDUP(MONTH(C432)/3,0))</f>
        <v/>
      </c>
      <c r="L432" s="19" t="str">
        <f aca="false">IF(OR(Q432="",E432=""),"",(E432-Q432)/((D432-P432)/365.25))</f>
        <v/>
      </c>
      <c r="M432" s="20" t="str">
        <f aca="false">IF(OR(J432="",E432="",B432=""),"",IF(UPPER(LEFT(B432,1))="F",-7.709133+0.0042232*J432*E432,-7.999994+0.0036124*J432*E432))</f>
        <v/>
      </c>
      <c r="N432" s="19" t="str">
        <f aca="false">IF(M432="","",J432-M432)</f>
        <v/>
      </c>
      <c r="O432" s="18" t="str">
        <f aca="false">IF(M432="","",IF(M432&lt;-1,"Pre-PHV",IF(M432&lt;1,"Circa-PHV","Post-PHV")))</f>
        <v/>
      </c>
      <c r="P432" s="21" t="str">
        <f aca="false">IF(OR(A432="",D432=""),"",_xlfn.MAXIFS($D$4:$D$503,$A$4:$A$503,A432,$D$4:$D$503,"&lt;="&amp;(D432-73)))</f>
        <v/>
      </c>
      <c r="Q432" s="19" t="str">
        <f aca="false">IF(OR(P432="",P432=0),"",SUMIFS($E$4:$E$503,$A$4:$A$503,A432,$D$4:$D$503,P432)/COUNTIFS($A$4:$A$503,A432,$D$4:$D$503,P432))</f>
        <v/>
      </c>
    </row>
    <row r="433" customFormat="false" ht="15" hidden="false" customHeight="false" outlineLevel="0" collapsed="false">
      <c r="A433" s="22"/>
      <c r="B433" s="23"/>
      <c r="C433" s="24"/>
      <c r="D433" s="24"/>
      <c r="E433" s="25"/>
      <c r="F433" s="25"/>
      <c r="G433" s="25"/>
      <c r="H433" s="25"/>
      <c r="I433" s="25"/>
      <c r="J433" s="17" t="str">
        <f aca="false">IF(OR(C433="",D433=""),"",(D433-C433)/365.25)</f>
        <v/>
      </c>
      <c r="K433" s="18" t="str">
        <f aca="false">IF(C433="","","T"&amp;ROUNDUP(MONTH(C433)/3,0))</f>
        <v/>
      </c>
      <c r="L433" s="19" t="str">
        <f aca="false">IF(OR(Q433="",E433=""),"",(E433-Q433)/((D433-P433)/365.25))</f>
        <v/>
      </c>
      <c r="M433" s="20" t="str">
        <f aca="false">IF(OR(J433="",E433="",B433=""),"",IF(UPPER(LEFT(B433,1))="F",-7.709133+0.0042232*J433*E433,-7.999994+0.0036124*J433*E433))</f>
        <v/>
      </c>
      <c r="N433" s="19" t="str">
        <f aca="false">IF(M433="","",J433-M433)</f>
        <v/>
      </c>
      <c r="O433" s="18" t="str">
        <f aca="false">IF(M433="","",IF(M433&lt;-1,"Pre-PHV",IF(M433&lt;1,"Circa-PHV","Post-PHV")))</f>
        <v/>
      </c>
      <c r="P433" s="21" t="str">
        <f aca="false">IF(OR(A433="",D433=""),"",_xlfn.MAXIFS($D$4:$D$503,$A$4:$A$503,A433,$D$4:$D$503,"&lt;="&amp;(D433-73)))</f>
        <v/>
      </c>
      <c r="Q433" s="19" t="str">
        <f aca="false">IF(OR(P433="",P433=0),"",SUMIFS($E$4:$E$503,$A$4:$A$503,A433,$D$4:$D$503,P433)/COUNTIFS($A$4:$A$503,A433,$D$4:$D$503,P433))</f>
        <v/>
      </c>
    </row>
    <row r="434" customFormat="false" ht="15" hidden="false" customHeight="false" outlineLevel="0" collapsed="false">
      <c r="A434" s="22"/>
      <c r="B434" s="23"/>
      <c r="C434" s="24"/>
      <c r="D434" s="24"/>
      <c r="E434" s="25"/>
      <c r="F434" s="25"/>
      <c r="G434" s="25"/>
      <c r="H434" s="25"/>
      <c r="I434" s="25"/>
      <c r="J434" s="17" t="str">
        <f aca="false">IF(OR(C434="",D434=""),"",(D434-C434)/365.25)</f>
        <v/>
      </c>
      <c r="K434" s="18" t="str">
        <f aca="false">IF(C434="","","T"&amp;ROUNDUP(MONTH(C434)/3,0))</f>
        <v/>
      </c>
      <c r="L434" s="19" t="str">
        <f aca="false">IF(OR(Q434="",E434=""),"",(E434-Q434)/((D434-P434)/365.25))</f>
        <v/>
      </c>
      <c r="M434" s="20" t="str">
        <f aca="false">IF(OR(J434="",E434="",B434=""),"",IF(UPPER(LEFT(B434,1))="F",-7.709133+0.0042232*J434*E434,-7.999994+0.0036124*J434*E434))</f>
        <v/>
      </c>
      <c r="N434" s="19" t="str">
        <f aca="false">IF(M434="","",J434-M434)</f>
        <v/>
      </c>
      <c r="O434" s="18" t="str">
        <f aca="false">IF(M434="","",IF(M434&lt;-1,"Pre-PHV",IF(M434&lt;1,"Circa-PHV","Post-PHV")))</f>
        <v/>
      </c>
      <c r="P434" s="21" t="str">
        <f aca="false">IF(OR(A434="",D434=""),"",_xlfn.MAXIFS($D$4:$D$503,$A$4:$A$503,A434,$D$4:$D$503,"&lt;="&amp;(D434-73)))</f>
        <v/>
      </c>
      <c r="Q434" s="19" t="str">
        <f aca="false">IF(OR(P434="",P434=0),"",SUMIFS($E$4:$E$503,$A$4:$A$503,A434,$D$4:$D$503,P434)/COUNTIFS($A$4:$A$503,A434,$D$4:$D$503,P434))</f>
        <v/>
      </c>
    </row>
    <row r="435" customFormat="false" ht="15" hidden="false" customHeight="false" outlineLevel="0" collapsed="false">
      <c r="A435" s="22"/>
      <c r="B435" s="23"/>
      <c r="C435" s="24"/>
      <c r="D435" s="24"/>
      <c r="E435" s="25"/>
      <c r="F435" s="25"/>
      <c r="G435" s="25"/>
      <c r="H435" s="25"/>
      <c r="I435" s="25"/>
      <c r="J435" s="17" t="str">
        <f aca="false">IF(OR(C435="",D435=""),"",(D435-C435)/365.25)</f>
        <v/>
      </c>
      <c r="K435" s="18" t="str">
        <f aca="false">IF(C435="","","T"&amp;ROUNDUP(MONTH(C435)/3,0))</f>
        <v/>
      </c>
      <c r="L435" s="19" t="str">
        <f aca="false">IF(OR(Q435="",E435=""),"",(E435-Q435)/((D435-P435)/365.25))</f>
        <v/>
      </c>
      <c r="M435" s="20" t="str">
        <f aca="false">IF(OR(J435="",E435="",B435=""),"",IF(UPPER(LEFT(B435,1))="F",-7.709133+0.0042232*J435*E435,-7.999994+0.0036124*J435*E435))</f>
        <v/>
      </c>
      <c r="N435" s="19" t="str">
        <f aca="false">IF(M435="","",J435-M435)</f>
        <v/>
      </c>
      <c r="O435" s="18" t="str">
        <f aca="false">IF(M435="","",IF(M435&lt;-1,"Pre-PHV",IF(M435&lt;1,"Circa-PHV","Post-PHV")))</f>
        <v/>
      </c>
      <c r="P435" s="21" t="str">
        <f aca="false">IF(OR(A435="",D435=""),"",_xlfn.MAXIFS($D$4:$D$503,$A$4:$A$503,A435,$D$4:$D$503,"&lt;="&amp;(D435-73)))</f>
        <v/>
      </c>
      <c r="Q435" s="19" t="str">
        <f aca="false">IF(OR(P435="",P435=0),"",SUMIFS($E$4:$E$503,$A$4:$A$503,A435,$D$4:$D$503,P435)/COUNTIFS($A$4:$A$503,A435,$D$4:$D$503,P435))</f>
        <v/>
      </c>
    </row>
    <row r="436" customFormat="false" ht="15" hidden="false" customHeight="false" outlineLevel="0" collapsed="false">
      <c r="A436" s="22"/>
      <c r="B436" s="23"/>
      <c r="C436" s="24"/>
      <c r="D436" s="24"/>
      <c r="E436" s="25"/>
      <c r="F436" s="25"/>
      <c r="G436" s="25"/>
      <c r="H436" s="25"/>
      <c r="I436" s="25"/>
      <c r="J436" s="17" t="str">
        <f aca="false">IF(OR(C436="",D436=""),"",(D436-C436)/365.25)</f>
        <v/>
      </c>
      <c r="K436" s="18" t="str">
        <f aca="false">IF(C436="","","T"&amp;ROUNDUP(MONTH(C436)/3,0))</f>
        <v/>
      </c>
      <c r="L436" s="19" t="str">
        <f aca="false">IF(OR(Q436="",E436=""),"",(E436-Q436)/((D436-P436)/365.25))</f>
        <v/>
      </c>
      <c r="M436" s="20" t="str">
        <f aca="false">IF(OR(J436="",E436="",B436=""),"",IF(UPPER(LEFT(B436,1))="F",-7.709133+0.0042232*J436*E436,-7.999994+0.0036124*J436*E436))</f>
        <v/>
      </c>
      <c r="N436" s="19" t="str">
        <f aca="false">IF(M436="","",J436-M436)</f>
        <v/>
      </c>
      <c r="O436" s="18" t="str">
        <f aca="false">IF(M436="","",IF(M436&lt;-1,"Pre-PHV",IF(M436&lt;1,"Circa-PHV","Post-PHV")))</f>
        <v/>
      </c>
      <c r="P436" s="21" t="str">
        <f aca="false">IF(OR(A436="",D436=""),"",_xlfn.MAXIFS($D$4:$D$503,$A$4:$A$503,A436,$D$4:$D$503,"&lt;="&amp;(D436-73)))</f>
        <v/>
      </c>
      <c r="Q436" s="19" t="str">
        <f aca="false">IF(OR(P436="",P436=0),"",SUMIFS($E$4:$E$503,$A$4:$A$503,A436,$D$4:$D$503,P436)/COUNTIFS($A$4:$A$503,A436,$D$4:$D$503,P436))</f>
        <v/>
      </c>
    </row>
    <row r="437" customFormat="false" ht="15" hidden="false" customHeight="false" outlineLevel="0" collapsed="false">
      <c r="A437" s="22"/>
      <c r="B437" s="23"/>
      <c r="C437" s="24"/>
      <c r="D437" s="24"/>
      <c r="E437" s="25"/>
      <c r="F437" s="25"/>
      <c r="G437" s="25"/>
      <c r="H437" s="25"/>
      <c r="I437" s="25"/>
      <c r="J437" s="17" t="str">
        <f aca="false">IF(OR(C437="",D437=""),"",(D437-C437)/365.25)</f>
        <v/>
      </c>
      <c r="K437" s="18" t="str">
        <f aca="false">IF(C437="","","T"&amp;ROUNDUP(MONTH(C437)/3,0))</f>
        <v/>
      </c>
      <c r="L437" s="19" t="str">
        <f aca="false">IF(OR(Q437="",E437=""),"",(E437-Q437)/((D437-P437)/365.25))</f>
        <v/>
      </c>
      <c r="M437" s="20" t="str">
        <f aca="false">IF(OR(J437="",E437="",B437=""),"",IF(UPPER(LEFT(B437,1))="F",-7.709133+0.0042232*J437*E437,-7.999994+0.0036124*J437*E437))</f>
        <v/>
      </c>
      <c r="N437" s="19" t="str">
        <f aca="false">IF(M437="","",J437-M437)</f>
        <v/>
      </c>
      <c r="O437" s="18" t="str">
        <f aca="false">IF(M437="","",IF(M437&lt;-1,"Pre-PHV",IF(M437&lt;1,"Circa-PHV","Post-PHV")))</f>
        <v/>
      </c>
      <c r="P437" s="21" t="str">
        <f aca="false">IF(OR(A437="",D437=""),"",_xlfn.MAXIFS($D$4:$D$503,$A$4:$A$503,A437,$D$4:$D$503,"&lt;="&amp;(D437-73)))</f>
        <v/>
      </c>
      <c r="Q437" s="19" t="str">
        <f aca="false">IF(OR(P437="",P437=0),"",SUMIFS($E$4:$E$503,$A$4:$A$503,A437,$D$4:$D$503,P437)/COUNTIFS($A$4:$A$503,A437,$D$4:$D$503,P437))</f>
        <v/>
      </c>
    </row>
    <row r="438" customFormat="false" ht="15" hidden="false" customHeight="false" outlineLevel="0" collapsed="false">
      <c r="A438" s="22"/>
      <c r="B438" s="23"/>
      <c r="C438" s="24"/>
      <c r="D438" s="24"/>
      <c r="E438" s="25"/>
      <c r="F438" s="25"/>
      <c r="G438" s="25"/>
      <c r="H438" s="25"/>
      <c r="I438" s="25"/>
      <c r="J438" s="17" t="str">
        <f aca="false">IF(OR(C438="",D438=""),"",(D438-C438)/365.25)</f>
        <v/>
      </c>
      <c r="K438" s="18" t="str">
        <f aca="false">IF(C438="","","T"&amp;ROUNDUP(MONTH(C438)/3,0))</f>
        <v/>
      </c>
      <c r="L438" s="19" t="str">
        <f aca="false">IF(OR(Q438="",E438=""),"",(E438-Q438)/((D438-P438)/365.25))</f>
        <v/>
      </c>
      <c r="M438" s="20" t="str">
        <f aca="false">IF(OR(J438="",E438="",B438=""),"",IF(UPPER(LEFT(B438,1))="F",-7.709133+0.0042232*J438*E438,-7.999994+0.0036124*J438*E438))</f>
        <v/>
      </c>
      <c r="N438" s="19" t="str">
        <f aca="false">IF(M438="","",J438-M438)</f>
        <v/>
      </c>
      <c r="O438" s="18" t="str">
        <f aca="false">IF(M438="","",IF(M438&lt;-1,"Pre-PHV",IF(M438&lt;1,"Circa-PHV","Post-PHV")))</f>
        <v/>
      </c>
      <c r="P438" s="21" t="str">
        <f aca="false">IF(OR(A438="",D438=""),"",_xlfn.MAXIFS($D$4:$D$503,$A$4:$A$503,A438,$D$4:$D$503,"&lt;="&amp;(D438-73)))</f>
        <v/>
      </c>
      <c r="Q438" s="19" t="str">
        <f aca="false">IF(OR(P438="",P438=0),"",SUMIFS($E$4:$E$503,$A$4:$A$503,A438,$D$4:$D$503,P438)/COUNTIFS($A$4:$A$503,A438,$D$4:$D$503,P438))</f>
        <v/>
      </c>
    </row>
    <row r="439" customFormat="false" ht="15" hidden="false" customHeight="false" outlineLevel="0" collapsed="false">
      <c r="A439" s="22"/>
      <c r="B439" s="23"/>
      <c r="C439" s="24"/>
      <c r="D439" s="24"/>
      <c r="E439" s="25"/>
      <c r="F439" s="25"/>
      <c r="G439" s="25"/>
      <c r="H439" s="25"/>
      <c r="I439" s="25"/>
      <c r="J439" s="17" t="str">
        <f aca="false">IF(OR(C439="",D439=""),"",(D439-C439)/365.25)</f>
        <v/>
      </c>
      <c r="K439" s="18" t="str">
        <f aca="false">IF(C439="","","T"&amp;ROUNDUP(MONTH(C439)/3,0))</f>
        <v/>
      </c>
      <c r="L439" s="19" t="str">
        <f aca="false">IF(OR(Q439="",E439=""),"",(E439-Q439)/((D439-P439)/365.25))</f>
        <v/>
      </c>
      <c r="M439" s="20" t="str">
        <f aca="false">IF(OR(J439="",E439="",B439=""),"",IF(UPPER(LEFT(B439,1))="F",-7.709133+0.0042232*J439*E439,-7.999994+0.0036124*J439*E439))</f>
        <v/>
      </c>
      <c r="N439" s="19" t="str">
        <f aca="false">IF(M439="","",J439-M439)</f>
        <v/>
      </c>
      <c r="O439" s="18" t="str">
        <f aca="false">IF(M439="","",IF(M439&lt;-1,"Pre-PHV",IF(M439&lt;1,"Circa-PHV","Post-PHV")))</f>
        <v/>
      </c>
      <c r="P439" s="21" t="str">
        <f aca="false">IF(OR(A439="",D439=""),"",_xlfn.MAXIFS($D$4:$D$503,$A$4:$A$503,A439,$D$4:$D$503,"&lt;="&amp;(D439-73)))</f>
        <v/>
      </c>
      <c r="Q439" s="19" t="str">
        <f aca="false">IF(OR(P439="",P439=0),"",SUMIFS($E$4:$E$503,$A$4:$A$503,A439,$D$4:$D$503,P439)/COUNTIFS($A$4:$A$503,A439,$D$4:$D$503,P439))</f>
        <v/>
      </c>
    </row>
    <row r="440" customFormat="false" ht="15" hidden="false" customHeight="false" outlineLevel="0" collapsed="false">
      <c r="A440" s="22"/>
      <c r="B440" s="23"/>
      <c r="C440" s="24"/>
      <c r="D440" s="24"/>
      <c r="E440" s="25"/>
      <c r="F440" s="25"/>
      <c r="G440" s="25"/>
      <c r="H440" s="25"/>
      <c r="I440" s="25"/>
      <c r="J440" s="17" t="str">
        <f aca="false">IF(OR(C440="",D440=""),"",(D440-C440)/365.25)</f>
        <v/>
      </c>
      <c r="K440" s="18" t="str">
        <f aca="false">IF(C440="","","T"&amp;ROUNDUP(MONTH(C440)/3,0))</f>
        <v/>
      </c>
      <c r="L440" s="19" t="str">
        <f aca="false">IF(OR(Q440="",E440=""),"",(E440-Q440)/((D440-P440)/365.25))</f>
        <v/>
      </c>
      <c r="M440" s="20" t="str">
        <f aca="false">IF(OR(J440="",E440="",B440=""),"",IF(UPPER(LEFT(B440,1))="F",-7.709133+0.0042232*J440*E440,-7.999994+0.0036124*J440*E440))</f>
        <v/>
      </c>
      <c r="N440" s="19" t="str">
        <f aca="false">IF(M440="","",J440-M440)</f>
        <v/>
      </c>
      <c r="O440" s="18" t="str">
        <f aca="false">IF(M440="","",IF(M440&lt;-1,"Pre-PHV",IF(M440&lt;1,"Circa-PHV","Post-PHV")))</f>
        <v/>
      </c>
      <c r="P440" s="21" t="str">
        <f aca="false">IF(OR(A440="",D440=""),"",_xlfn.MAXIFS($D$4:$D$503,$A$4:$A$503,A440,$D$4:$D$503,"&lt;="&amp;(D440-73)))</f>
        <v/>
      </c>
      <c r="Q440" s="19" t="str">
        <f aca="false">IF(OR(P440="",P440=0),"",SUMIFS($E$4:$E$503,$A$4:$A$503,A440,$D$4:$D$503,P440)/COUNTIFS($A$4:$A$503,A440,$D$4:$D$503,P440))</f>
        <v/>
      </c>
    </row>
    <row r="441" customFormat="false" ht="15" hidden="false" customHeight="false" outlineLevel="0" collapsed="false">
      <c r="A441" s="22"/>
      <c r="B441" s="23"/>
      <c r="C441" s="24"/>
      <c r="D441" s="24"/>
      <c r="E441" s="25"/>
      <c r="F441" s="25"/>
      <c r="G441" s="25"/>
      <c r="H441" s="25"/>
      <c r="I441" s="25"/>
      <c r="J441" s="17" t="str">
        <f aca="false">IF(OR(C441="",D441=""),"",(D441-C441)/365.25)</f>
        <v/>
      </c>
      <c r="K441" s="18" t="str">
        <f aca="false">IF(C441="","","T"&amp;ROUNDUP(MONTH(C441)/3,0))</f>
        <v/>
      </c>
      <c r="L441" s="19" t="str">
        <f aca="false">IF(OR(Q441="",E441=""),"",(E441-Q441)/((D441-P441)/365.25))</f>
        <v/>
      </c>
      <c r="M441" s="20" t="str">
        <f aca="false">IF(OR(J441="",E441="",B441=""),"",IF(UPPER(LEFT(B441,1))="F",-7.709133+0.0042232*J441*E441,-7.999994+0.0036124*J441*E441))</f>
        <v/>
      </c>
      <c r="N441" s="19" t="str">
        <f aca="false">IF(M441="","",J441-M441)</f>
        <v/>
      </c>
      <c r="O441" s="18" t="str">
        <f aca="false">IF(M441="","",IF(M441&lt;-1,"Pre-PHV",IF(M441&lt;1,"Circa-PHV","Post-PHV")))</f>
        <v/>
      </c>
      <c r="P441" s="21" t="str">
        <f aca="false">IF(OR(A441="",D441=""),"",_xlfn.MAXIFS($D$4:$D$503,$A$4:$A$503,A441,$D$4:$D$503,"&lt;="&amp;(D441-73)))</f>
        <v/>
      </c>
      <c r="Q441" s="19" t="str">
        <f aca="false">IF(OR(P441="",P441=0),"",SUMIFS($E$4:$E$503,$A$4:$A$503,A441,$D$4:$D$503,P441)/COUNTIFS($A$4:$A$503,A441,$D$4:$D$503,P441))</f>
        <v/>
      </c>
    </row>
    <row r="442" customFormat="false" ht="15" hidden="false" customHeight="false" outlineLevel="0" collapsed="false">
      <c r="A442" s="22"/>
      <c r="B442" s="23"/>
      <c r="C442" s="24"/>
      <c r="D442" s="24"/>
      <c r="E442" s="25"/>
      <c r="F442" s="25"/>
      <c r="G442" s="25"/>
      <c r="H442" s="25"/>
      <c r="I442" s="25"/>
      <c r="J442" s="17" t="str">
        <f aca="false">IF(OR(C442="",D442=""),"",(D442-C442)/365.25)</f>
        <v/>
      </c>
      <c r="K442" s="18" t="str">
        <f aca="false">IF(C442="","","T"&amp;ROUNDUP(MONTH(C442)/3,0))</f>
        <v/>
      </c>
      <c r="L442" s="19" t="str">
        <f aca="false">IF(OR(Q442="",E442=""),"",(E442-Q442)/((D442-P442)/365.25))</f>
        <v/>
      </c>
      <c r="M442" s="20" t="str">
        <f aca="false">IF(OR(J442="",E442="",B442=""),"",IF(UPPER(LEFT(B442,1))="F",-7.709133+0.0042232*J442*E442,-7.999994+0.0036124*J442*E442))</f>
        <v/>
      </c>
      <c r="N442" s="19" t="str">
        <f aca="false">IF(M442="","",J442-M442)</f>
        <v/>
      </c>
      <c r="O442" s="18" t="str">
        <f aca="false">IF(M442="","",IF(M442&lt;-1,"Pre-PHV",IF(M442&lt;1,"Circa-PHV","Post-PHV")))</f>
        <v/>
      </c>
      <c r="P442" s="21" t="str">
        <f aca="false">IF(OR(A442="",D442=""),"",_xlfn.MAXIFS($D$4:$D$503,$A$4:$A$503,A442,$D$4:$D$503,"&lt;="&amp;(D442-73)))</f>
        <v/>
      </c>
      <c r="Q442" s="19" t="str">
        <f aca="false">IF(OR(P442="",P442=0),"",SUMIFS($E$4:$E$503,$A$4:$A$503,A442,$D$4:$D$503,P442)/COUNTIFS($A$4:$A$503,A442,$D$4:$D$503,P442))</f>
        <v/>
      </c>
    </row>
    <row r="443" customFormat="false" ht="15" hidden="false" customHeight="false" outlineLevel="0" collapsed="false">
      <c r="A443" s="22"/>
      <c r="B443" s="23"/>
      <c r="C443" s="24"/>
      <c r="D443" s="24"/>
      <c r="E443" s="25"/>
      <c r="F443" s="25"/>
      <c r="G443" s="25"/>
      <c r="H443" s="25"/>
      <c r="I443" s="25"/>
      <c r="J443" s="17" t="str">
        <f aca="false">IF(OR(C443="",D443=""),"",(D443-C443)/365.25)</f>
        <v/>
      </c>
      <c r="K443" s="18" t="str">
        <f aca="false">IF(C443="","","T"&amp;ROUNDUP(MONTH(C443)/3,0))</f>
        <v/>
      </c>
      <c r="L443" s="19" t="str">
        <f aca="false">IF(OR(Q443="",E443=""),"",(E443-Q443)/((D443-P443)/365.25))</f>
        <v/>
      </c>
      <c r="M443" s="20" t="str">
        <f aca="false">IF(OR(J443="",E443="",B443=""),"",IF(UPPER(LEFT(B443,1))="F",-7.709133+0.0042232*J443*E443,-7.999994+0.0036124*J443*E443))</f>
        <v/>
      </c>
      <c r="N443" s="19" t="str">
        <f aca="false">IF(M443="","",J443-M443)</f>
        <v/>
      </c>
      <c r="O443" s="18" t="str">
        <f aca="false">IF(M443="","",IF(M443&lt;-1,"Pre-PHV",IF(M443&lt;1,"Circa-PHV","Post-PHV")))</f>
        <v/>
      </c>
      <c r="P443" s="21" t="str">
        <f aca="false">IF(OR(A443="",D443=""),"",_xlfn.MAXIFS($D$4:$D$503,$A$4:$A$503,A443,$D$4:$D$503,"&lt;="&amp;(D443-73)))</f>
        <v/>
      </c>
      <c r="Q443" s="19" t="str">
        <f aca="false">IF(OR(P443="",P443=0),"",SUMIFS($E$4:$E$503,$A$4:$A$503,A443,$D$4:$D$503,P443)/COUNTIFS($A$4:$A$503,A443,$D$4:$D$503,P443))</f>
        <v/>
      </c>
    </row>
    <row r="444" customFormat="false" ht="15" hidden="false" customHeight="false" outlineLevel="0" collapsed="false">
      <c r="A444" s="22"/>
      <c r="B444" s="23"/>
      <c r="C444" s="24"/>
      <c r="D444" s="24"/>
      <c r="E444" s="25"/>
      <c r="F444" s="25"/>
      <c r="G444" s="25"/>
      <c r="H444" s="25"/>
      <c r="I444" s="25"/>
      <c r="J444" s="17" t="str">
        <f aca="false">IF(OR(C444="",D444=""),"",(D444-C444)/365.25)</f>
        <v/>
      </c>
      <c r="K444" s="18" t="str">
        <f aca="false">IF(C444="","","T"&amp;ROUNDUP(MONTH(C444)/3,0))</f>
        <v/>
      </c>
      <c r="L444" s="19" t="str">
        <f aca="false">IF(OR(Q444="",E444=""),"",(E444-Q444)/((D444-P444)/365.25))</f>
        <v/>
      </c>
      <c r="M444" s="20" t="str">
        <f aca="false">IF(OR(J444="",E444="",B444=""),"",IF(UPPER(LEFT(B444,1))="F",-7.709133+0.0042232*J444*E444,-7.999994+0.0036124*J444*E444))</f>
        <v/>
      </c>
      <c r="N444" s="19" t="str">
        <f aca="false">IF(M444="","",J444-M444)</f>
        <v/>
      </c>
      <c r="O444" s="18" t="str">
        <f aca="false">IF(M444="","",IF(M444&lt;-1,"Pre-PHV",IF(M444&lt;1,"Circa-PHV","Post-PHV")))</f>
        <v/>
      </c>
      <c r="P444" s="21" t="str">
        <f aca="false">IF(OR(A444="",D444=""),"",_xlfn.MAXIFS($D$4:$D$503,$A$4:$A$503,A444,$D$4:$D$503,"&lt;="&amp;(D444-73)))</f>
        <v/>
      </c>
      <c r="Q444" s="19" t="str">
        <f aca="false">IF(OR(P444="",P444=0),"",SUMIFS($E$4:$E$503,$A$4:$A$503,A444,$D$4:$D$503,P444)/COUNTIFS($A$4:$A$503,A444,$D$4:$D$503,P444))</f>
        <v/>
      </c>
    </row>
    <row r="445" customFormat="false" ht="15" hidden="false" customHeight="false" outlineLevel="0" collapsed="false">
      <c r="A445" s="22"/>
      <c r="B445" s="23"/>
      <c r="C445" s="24"/>
      <c r="D445" s="24"/>
      <c r="E445" s="25"/>
      <c r="F445" s="25"/>
      <c r="G445" s="25"/>
      <c r="H445" s="25"/>
      <c r="I445" s="25"/>
      <c r="J445" s="17" t="str">
        <f aca="false">IF(OR(C445="",D445=""),"",(D445-C445)/365.25)</f>
        <v/>
      </c>
      <c r="K445" s="18" t="str">
        <f aca="false">IF(C445="","","T"&amp;ROUNDUP(MONTH(C445)/3,0))</f>
        <v/>
      </c>
      <c r="L445" s="19" t="str">
        <f aca="false">IF(OR(Q445="",E445=""),"",(E445-Q445)/((D445-P445)/365.25))</f>
        <v/>
      </c>
      <c r="M445" s="20" t="str">
        <f aca="false">IF(OR(J445="",E445="",B445=""),"",IF(UPPER(LEFT(B445,1))="F",-7.709133+0.0042232*J445*E445,-7.999994+0.0036124*J445*E445))</f>
        <v/>
      </c>
      <c r="N445" s="19" t="str">
        <f aca="false">IF(M445="","",J445-M445)</f>
        <v/>
      </c>
      <c r="O445" s="18" t="str">
        <f aca="false">IF(M445="","",IF(M445&lt;-1,"Pre-PHV",IF(M445&lt;1,"Circa-PHV","Post-PHV")))</f>
        <v/>
      </c>
      <c r="P445" s="21" t="str">
        <f aca="false">IF(OR(A445="",D445=""),"",_xlfn.MAXIFS($D$4:$D$503,$A$4:$A$503,A445,$D$4:$D$503,"&lt;="&amp;(D445-73)))</f>
        <v/>
      </c>
      <c r="Q445" s="19" t="str">
        <f aca="false">IF(OR(P445="",P445=0),"",SUMIFS($E$4:$E$503,$A$4:$A$503,A445,$D$4:$D$503,P445)/COUNTIFS($A$4:$A$503,A445,$D$4:$D$503,P445))</f>
        <v/>
      </c>
    </row>
    <row r="446" customFormat="false" ht="15" hidden="false" customHeight="false" outlineLevel="0" collapsed="false">
      <c r="A446" s="22"/>
      <c r="B446" s="23"/>
      <c r="C446" s="24"/>
      <c r="D446" s="24"/>
      <c r="E446" s="25"/>
      <c r="F446" s="25"/>
      <c r="G446" s="25"/>
      <c r="H446" s="25"/>
      <c r="I446" s="25"/>
      <c r="J446" s="17" t="str">
        <f aca="false">IF(OR(C446="",D446=""),"",(D446-C446)/365.25)</f>
        <v/>
      </c>
      <c r="K446" s="18" t="str">
        <f aca="false">IF(C446="","","T"&amp;ROUNDUP(MONTH(C446)/3,0))</f>
        <v/>
      </c>
      <c r="L446" s="19" t="str">
        <f aca="false">IF(OR(Q446="",E446=""),"",(E446-Q446)/((D446-P446)/365.25))</f>
        <v/>
      </c>
      <c r="M446" s="20" t="str">
        <f aca="false">IF(OR(J446="",E446="",B446=""),"",IF(UPPER(LEFT(B446,1))="F",-7.709133+0.0042232*J446*E446,-7.999994+0.0036124*J446*E446))</f>
        <v/>
      </c>
      <c r="N446" s="19" t="str">
        <f aca="false">IF(M446="","",J446-M446)</f>
        <v/>
      </c>
      <c r="O446" s="18" t="str">
        <f aca="false">IF(M446="","",IF(M446&lt;-1,"Pre-PHV",IF(M446&lt;1,"Circa-PHV","Post-PHV")))</f>
        <v/>
      </c>
      <c r="P446" s="21" t="str">
        <f aca="false">IF(OR(A446="",D446=""),"",_xlfn.MAXIFS($D$4:$D$503,$A$4:$A$503,A446,$D$4:$D$503,"&lt;="&amp;(D446-73)))</f>
        <v/>
      </c>
      <c r="Q446" s="19" t="str">
        <f aca="false">IF(OR(P446="",P446=0),"",SUMIFS($E$4:$E$503,$A$4:$A$503,A446,$D$4:$D$503,P446)/COUNTIFS($A$4:$A$503,A446,$D$4:$D$503,P446))</f>
        <v/>
      </c>
    </row>
    <row r="447" customFormat="false" ht="15" hidden="false" customHeight="false" outlineLevel="0" collapsed="false">
      <c r="A447" s="22"/>
      <c r="B447" s="23"/>
      <c r="C447" s="24"/>
      <c r="D447" s="24"/>
      <c r="E447" s="25"/>
      <c r="F447" s="25"/>
      <c r="G447" s="25"/>
      <c r="H447" s="25"/>
      <c r="I447" s="25"/>
      <c r="J447" s="17" t="str">
        <f aca="false">IF(OR(C447="",D447=""),"",(D447-C447)/365.25)</f>
        <v/>
      </c>
      <c r="K447" s="18" t="str">
        <f aca="false">IF(C447="","","T"&amp;ROUNDUP(MONTH(C447)/3,0))</f>
        <v/>
      </c>
      <c r="L447" s="19" t="str">
        <f aca="false">IF(OR(Q447="",E447=""),"",(E447-Q447)/((D447-P447)/365.25))</f>
        <v/>
      </c>
      <c r="M447" s="20" t="str">
        <f aca="false">IF(OR(J447="",E447="",B447=""),"",IF(UPPER(LEFT(B447,1))="F",-7.709133+0.0042232*J447*E447,-7.999994+0.0036124*J447*E447))</f>
        <v/>
      </c>
      <c r="N447" s="19" t="str">
        <f aca="false">IF(M447="","",J447-M447)</f>
        <v/>
      </c>
      <c r="O447" s="18" t="str">
        <f aca="false">IF(M447="","",IF(M447&lt;-1,"Pre-PHV",IF(M447&lt;1,"Circa-PHV","Post-PHV")))</f>
        <v/>
      </c>
      <c r="P447" s="21" t="str">
        <f aca="false">IF(OR(A447="",D447=""),"",_xlfn.MAXIFS($D$4:$D$503,$A$4:$A$503,A447,$D$4:$D$503,"&lt;="&amp;(D447-73)))</f>
        <v/>
      </c>
      <c r="Q447" s="19" t="str">
        <f aca="false">IF(OR(P447="",P447=0),"",SUMIFS($E$4:$E$503,$A$4:$A$503,A447,$D$4:$D$503,P447)/COUNTIFS($A$4:$A$503,A447,$D$4:$D$503,P447))</f>
        <v/>
      </c>
    </row>
    <row r="448" customFormat="false" ht="15" hidden="false" customHeight="false" outlineLevel="0" collapsed="false">
      <c r="A448" s="22"/>
      <c r="B448" s="23"/>
      <c r="C448" s="24"/>
      <c r="D448" s="24"/>
      <c r="E448" s="25"/>
      <c r="F448" s="25"/>
      <c r="G448" s="25"/>
      <c r="H448" s="25"/>
      <c r="I448" s="25"/>
      <c r="J448" s="17" t="str">
        <f aca="false">IF(OR(C448="",D448=""),"",(D448-C448)/365.25)</f>
        <v/>
      </c>
      <c r="K448" s="18" t="str">
        <f aca="false">IF(C448="","","T"&amp;ROUNDUP(MONTH(C448)/3,0))</f>
        <v/>
      </c>
      <c r="L448" s="19" t="str">
        <f aca="false">IF(OR(Q448="",E448=""),"",(E448-Q448)/((D448-P448)/365.25))</f>
        <v/>
      </c>
      <c r="M448" s="20" t="str">
        <f aca="false">IF(OR(J448="",E448="",B448=""),"",IF(UPPER(LEFT(B448,1))="F",-7.709133+0.0042232*J448*E448,-7.999994+0.0036124*J448*E448))</f>
        <v/>
      </c>
      <c r="N448" s="19" t="str">
        <f aca="false">IF(M448="","",J448-M448)</f>
        <v/>
      </c>
      <c r="O448" s="18" t="str">
        <f aca="false">IF(M448="","",IF(M448&lt;-1,"Pre-PHV",IF(M448&lt;1,"Circa-PHV","Post-PHV")))</f>
        <v/>
      </c>
      <c r="P448" s="21" t="str">
        <f aca="false">IF(OR(A448="",D448=""),"",_xlfn.MAXIFS($D$4:$D$503,$A$4:$A$503,A448,$D$4:$D$503,"&lt;="&amp;(D448-73)))</f>
        <v/>
      </c>
      <c r="Q448" s="19" t="str">
        <f aca="false">IF(OR(P448="",P448=0),"",SUMIFS($E$4:$E$503,$A$4:$A$503,A448,$D$4:$D$503,P448)/COUNTIFS($A$4:$A$503,A448,$D$4:$D$503,P448))</f>
        <v/>
      </c>
    </row>
    <row r="449" customFormat="false" ht="15" hidden="false" customHeight="false" outlineLevel="0" collapsed="false">
      <c r="A449" s="22"/>
      <c r="B449" s="23"/>
      <c r="C449" s="24"/>
      <c r="D449" s="24"/>
      <c r="E449" s="25"/>
      <c r="F449" s="25"/>
      <c r="G449" s="25"/>
      <c r="H449" s="25"/>
      <c r="I449" s="25"/>
      <c r="J449" s="17" t="str">
        <f aca="false">IF(OR(C449="",D449=""),"",(D449-C449)/365.25)</f>
        <v/>
      </c>
      <c r="K449" s="18" t="str">
        <f aca="false">IF(C449="","","T"&amp;ROUNDUP(MONTH(C449)/3,0))</f>
        <v/>
      </c>
      <c r="L449" s="19" t="str">
        <f aca="false">IF(OR(Q449="",E449=""),"",(E449-Q449)/((D449-P449)/365.25))</f>
        <v/>
      </c>
      <c r="M449" s="20" t="str">
        <f aca="false">IF(OR(J449="",E449="",B449=""),"",IF(UPPER(LEFT(B449,1))="F",-7.709133+0.0042232*J449*E449,-7.999994+0.0036124*J449*E449))</f>
        <v/>
      </c>
      <c r="N449" s="19" t="str">
        <f aca="false">IF(M449="","",J449-M449)</f>
        <v/>
      </c>
      <c r="O449" s="18" t="str">
        <f aca="false">IF(M449="","",IF(M449&lt;-1,"Pre-PHV",IF(M449&lt;1,"Circa-PHV","Post-PHV")))</f>
        <v/>
      </c>
      <c r="P449" s="21" t="str">
        <f aca="false">IF(OR(A449="",D449=""),"",_xlfn.MAXIFS($D$4:$D$503,$A$4:$A$503,A449,$D$4:$D$503,"&lt;="&amp;(D449-73)))</f>
        <v/>
      </c>
      <c r="Q449" s="19" t="str">
        <f aca="false">IF(OR(P449="",P449=0),"",SUMIFS($E$4:$E$503,$A$4:$A$503,A449,$D$4:$D$503,P449)/COUNTIFS($A$4:$A$503,A449,$D$4:$D$503,P449))</f>
        <v/>
      </c>
    </row>
    <row r="450" customFormat="false" ht="15" hidden="false" customHeight="false" outlineLevel="0" collapsed="false">
      <c r="A450" s="22"/>
      <c r="B450" s="23"/>
      <c r="C450" s="24"/>
      <c r="D450" s="24"/>
      <c r="E450" s="25"/>
      <c r="F450" s="25"/>
      <c r="G450" s="25"/>
      <c r="H450" s="25"/>
      <c r="I450" s="25"/>
      <c r="J450" s="17" t="str">
        <f aca="false">IF(OR(C450="",D450=""),"",(D450-C450)/365.25)</f>
        <v/>
      </c>
      <c r="K450" s="18" t="str">
        <f aca="false">IF(C450="","","T"&amp;ROUNDUP(MONTH(C450)/3,0))</f>
        <v/>
      </c>
      <c r="L450" s="19" t="str">
        <f aca="false">IF(OR(Q450="",E450=""),"",(E450-Q450)/((D450-P450)/365.25))</f>
        <v/>
      </c>
      <c r="M450" s="20" t="str">
        <f aca="false">IF(OR(J450="",E450="",B450=""),"",IF(UPPER(LEFT(B450,1))="F",-7.709133+0.0042232*J450*E450,-7.999994+0.0036124*J450*E450))</f>
        <v/>
      </c>
      <c r="N450" s="19" t="str">
        <f aca="false">IF(M450="","",J450-M450)</f>
        <v/>
      </c>
      <c r="O450" s="18" t="str">
        <f aca="false">IF(M450="","",IF(M450&lt;-1,"Pre-PHV",IF(M450&lt;1,"Circa-PHV","Post-PHV")))</f>
        <v/>
      </c>
      <c r="P450" s="21" t="str">
        <f aca="false">IF(OR(A450="",D450=""),"",_xlfn.MAXIFS($D$4:$D$503,$A$4:$A$503,A450,$D$4:$D$503,"&lt;="&amp;(D450-73)))</f>
        <v/>
      </c>
      <c r="Q450" s="19" t="str">
        <f aca="false">IF(OR(P450="",P450=0),"",SUMIFS($E$4:$E$503,$A$4:$A$503,A450,$D$4:$D$503,P450)/COUNTIFS($A$4:$A$503,A450,$D$4:$D$503,P450))</f>
        <v/>
      </c>
    </row>
    <row r="451" customFormat="false" ht="15" hidden="false" customHeight="false" outlineLevel="0" collapsed="false">
      <c r="A451" s="22"/>
      <c r="B451" s="23"/>
      <c r="C451" s="24"/>
      <c r="D451" s="24"/>
      <c r="E451" s="25"/>
      <c r="F451" s="25"/>
      <c r="G451" s="25"/>
      <c r="H451" s="25"/>
      <c r="I451" s="25"/>
      <c r="J451" s="17" t="str">
        <f aca="false">IF(OR(C451="",D451=""),"",(D451-C451)/365.25)</f>
        <v/>
      </c>
      <c r="K451" s="18" t="str">
        <f aca="false">IF(C451="","","T"&amp;ROUNDUP(MONTH(C451)/3,0))</f>
        <v/>
      </c>
      <c r="L451" s="19" t="str">
        <f aca="false">IF(OR(Q451="",E451=""),"",(E451-Q451)/((D451-P451)/365.25))</f>
        <v/>
      </c>
      <c r="M451" s="20" t="str">
        <f aca="false">IF(OR(J451="",E451="",B451=""),"",IF(UPPER(LEFT(B451,1))="F",-7.709133+0.0042232*J451*E451,-7.999994+0.0036124*J451*E451))</f>
        <v/>
      </c>
      <c r="N451" s="19" t="str">
        <f aca="false">IF(M451="","",J451-M451)</f>
        <v/>
      </c>
      <c r="O451" s="18" t="str">
        <f aca="false">IF(M451="","",IF(M451&lt;-1,"Pre-PHV",IF(M451&lt;1,"Circa-PHV","Post-PHV")))</f>
        <v/>
      </c>
      <c r="P451" s="21" t="str">
        <f aca="false">IF(OR(A451="",D451=""),"",_xlfn.MAXIFS($D$4:$D$503,$A$4:$A$503,A451,$D$4:$D$503,"&lt;="&amp;(D451-73)))</f>
        <v/>
      </c>
      <c r="Q451" s="19" t="str">
        <f aca="false">IF(OR(P451="",P451=0),"",SUMIFS($E$4:$E$503,$A$4:$A$503,A451,$D$4:$D$503,P451)/COUNTIFS($A$4:$A$503,A451,$D$4:$D$503,P451))</f>
        <v/>
      </c>
    </row>
    <row r="452" customFormat="false" ht="15" hidden="false" customHeight="false" outlineLevel="0" collapsed="false">
      <c r="A452" s="22"/>
      <c r="B452" s="23"/>
      <c r="C452" s="24"/>
      <c r="D452" s="24"/>
      <c r="E452" s="25"/>
      <c r="F452" s="25"/>
      <c r="G452" s="25"/>
      <c r="H452" s="25"/>
      <c r="I452" s="25"/>
      <c r="J452" s="17" t="str">
        <f aca="false">IF(OR(C452="",D452=""),"",(D452-C452)/365.25)</f>
        <v/>
      </c>
      <c r="K452" s="18" t="str">
        <f aca="false">IF(C452="","","T"&amp;ROUNDUP(MONTH(C452)/3,0))</f>
        <v/>
      </c>
      <c r="L452" s="19" t="str">
        <f aca="false">IF(OR(Q452="",E452=""),"",(E452-Q452)/((D452-P452)/365.25))</f>
        <v/>
      </c>
      <c r="M452" s="20" t="str">
        <f aca="false">IF(OR(J452="",E452="",B452=""),"",IF(UPPER(LEFT(B452,1))="F",-7.709133+0.0042232*J452*E452,-7.999994+0.0036124*J452*E452))</f>
        <v/>
      </c>
      <c r="N452" s="19" t="str">
        <f aca="false">IF(M452="","",J452-M452)</f>
        <v/>
      </c>
      <c r="O452" s="18" t="str">
        <f aca="false">IF(M452="","",IF(M452&lt;-1,"Pre-PHV",IF(M452&lt;1,"Circa-PHV","Post-PHV")))</f>
        <v/>
      </c>
      <c r="P452" s="21" t="str">
        <f aca="false">IF(OR(A452="",D452=""),"",_xlfn.MAXIFS($D$4:$D$503,$A$4:$A$503,A452,$D$4:$D$503,"&lt;="&amp;(D452-73)))</f>
        <v/>
      </c>
      <c r="Q452" s="19" t="str">
        <f aca="false">IF(OR(P452="",P452=0),"",SUMIFS($E$4:$E$503,$A$4:$A$503,A452,$D$4:$D$503,P452)/COUNTIFS($A$4:$A$503,A452,$D$4:$D$503,P452))</f>
        <v/>
      </c>
    </row>
    <row r="453" customFormat="false" ht="15" hidden="false" customHeight="false" outlineLevel="0" collapsed="false">
      <c r="A453" s="22"/>
      <c r="B453" s="23"/>
      <c r="C453" s="24"/>
      <c r="D453" s="24"/>
      <c r="E453" s="25"/>
      <c r="F453" s="25"/>
      <c r="G453" s="25"/>
      <c r="H453" s="25"/>
      <c r="I453" s="25"/>
      <c r="J453" s="17" t="str">
        <f aca="false">IF(OR(C453="",D453=""),"",(D453-C453)/365.25)</f>
        <v/>
      </c>
      <c r="K453" s="18" t="str">
        <f aca="false">IF(C453="","","T"&amp;ROUNDUP(MONTH(C453)/3,0))</f>
        <v/>
      </c>
      <c r="L453" s="19" t="str">
        <f aca="false">IF(OR(Q453="",E453=""),"",(E453-Q453)/((D453-P453)/365.25))</f>
        <v/>
      </c>
      <c r="M453" s="20" t="str">
        <f aca="false">IF(OR(J453="",E453="",B453=""),"",IF(UPPER(LEFT(B453,1))="F",-7.709133+0.0042232*J453*E453,-7.999994+0.0036124*J453*E453))</f>
        <v/>
      </c>
      <c r="N453" s="19" t="str">
        <f aca="false">IF(M453="","",J453-M453)</f>
        <v/>
      </c>
      <c r="O453" s="18" t="str">
        <f aca="false">IF(M453="","",IF(M453&lt;-1,"Pre-PHV",IF(M453&lt;1,"Circa-PHV","Post-PHV")))</f>
        <v/>
      </c>
      <c r="P453" s="21" t="str">
        <f aca="false">IF(OR(A453="",D453=""),"",_xlfn.MAXIFS($D$4:$D$503,$A$4:$A$503,A453,$D$4:$D$503,"&lt;="&amp;(D453-73)))</f>
        <v/>
      </c>
      <c r="Q453" s="19" t="str">
        <f aca="false">IF(OR(P453="",P453=0),"",SUMIFS($E$4:$E$503,$A$4:$A$503,A453,$D$4:$D$503,P453)/COUNTIFS($A$4:$A$503,A453,$D$4:$D$503,P453))</f>
        <v/>
      </c>
    </row>
    <row r="454" customFormat="false" ht="15" hidden="false" customHeight="false" outlineLevel="0" collapsed="false">
      <c r="A454" s="22"/>
      <c r="B454" s="23"/>
      <c r="C454" s="24"/>
      <c r="D454" s="24"/>
      <c r="E454" s="25"/>
      <c r="F454" s="25"/>
      <c r="G454" s="25"/>
      <c r="H454" s="25"/>
      <c r="I454" s="25"/>
      <c r="J454" s="17" t="str">
        <f aca="false">IF(OR(C454="",D454=""),"",(D454-C454)/365.25)</f>
        <v/>
      </c>
      <c r="K454" s="18" t="str">
        <f aca="false">IF(C454="","","T"&amp;ROUNDUP(MONTH(C454)/3,0))</f>
        <v/>
      </c>
      <c r="L454" s="19" t="str">
        <f aca="false">IF(OR(Q454="",E454=""),"",(E454-Q454)/((D454-P454)/365.25))</f>
        <v/>
      </c>
      <c r="M454" s="20" t="str">
        <f aca="false">IF(OR(J454="",E454="",B454=""),"",IF(UPPER(LEFT(B454,1))="F",-7.709133+0.0042232*J454*E454,-7.999994+0.0036124*J454*E454))</f>
        <v/>
      </c>
      <c r="N454" s="19" t="str">
        <f aca="false">IF(M454="","",J454-M454)</f>
        <v/>
      </c>
      <c r="O454" s="18" t="str">
        <f aca="false">IF(M454="","",IF(M454&lt;-1,"Pre-PHV",IF(M454&lt;1,"Circa-PHV","Post-PHV")))</f>
        <v/>
      </c>
      <c r="P454" s="21" t="str">
        <f aca="false">IF(OR(A454="",D454=""),"",_xlfn.MAXIFS($D$4:$D$503,$A$4:$A$503,A454,$D$4:$D$503,"&lt;="&amp;(D454-73)))</f>
        <v/>
      </c>
      <c r="Q454" s="19" t="str">
        <f aca="false">IF(OR(P454="",P454=0),"",SUMIFS($E$4:$E$503,$A$4:$A$503,A454,$D$4:$D$503,P454)/COUNTIFS($A$4:$A$503,A454,$D$4:$D$503,P454))</f>
        <v/>
      </c>
    </row>
    <row r="455" customFormat="false" ht="15" hidden="false" customHeight="false" outlineLevel="0" collapsed="false">
      <c r="A455" s="22"/>
      <c r="B455" s="23"/>
      <c r="C455" s="24"/>
      <c r="D455" s="24"/>
      <c r="E455" s="25"/>
      <c r="F455" s="25"/>
      <c r="G455" s="25"/>
      <c r="H455" s="25"/>
      <c r="I455" s="25"/>
      <c r="J455" s="17" t="str">
        <f aca="false">IF(OR(C455="",D455=""),"",(D455-C455)/365.25)</f>
        <v/>
      </c>
      <c r="K455" s="18" t="str">
        <f aca="false">IF(C455="","","T"&amp;ROUNDUP(MONTH(C455)/3,0))</f>
        <v/>
      </c>
      <c r="L455" s="19" t="str">
        <f aca="false">IF(OR(Q455="",E455=""),"",(E455-Q455)/((D455-P455)/365.25))</f>
        <v/>
      </c>
      <c r="M455" s="20" t="str">
        <f aca="false">IF(OR(J455="",E455="",B455=""),"",IF(UPPER(LEFT(B455,1))="F",-7.709133+0.0042232*J455*E455,-7.999994+0.0036124*J455*E455))</f>
        <v/>
      </c>
      <c r="N455" s="19" t="str">
        <f aca="false">IF(M455="","",J455-M455)</f>
        <v/>
      </c>
      <c r="O455" s="18" t="str">
        <f aca="false">IF(M455="","",IF(M455&lt;-1,"Pre-PHV",IF(M455&lt;1,"Circa-PHV","Post-PHV")))</f>
        <v/>
      </c>
      <c r="P455" s="21" t="str">
        <f aca="false">IF(OR(A455="",D455=""),"",_xlfn.MAXIFS($D$4:$D$503,$A$4:$A$503,A455,$D$4:$D$503,"&lt;="&amp;(D455-73)))</f>
        <v/>
      </c>
      <c r="Q455" s="19" t="str">
        <f aca="false">IF(OR(P455="",P455=0),"",SUMIFS($E$4:$E$503,$A$4:$A$503,A455,$D$4:$D$503,P455)/COUNTIFS($A$4:$A$503,A455,$D$4:$D$503,P455))</f>
        <v/>
      </c>
    </row>
    <row r="456" customFormat="false" ht="15" hidden="false" customHeight="false" outlineLevel="0" collapsed="false">
      <c r="A456" s="22"/>
      <c r="B456" s="23"/>
      <c r="C456" s="24"/>
      <c r="D456" s="24"/>
      <c r="E456" s="25"/>
      <c r="F456" s="25"/>
      <c r="G456" s="25"/>
      <c r="H456" s="25"/>
      <c r="I456" s="25"/>
      <c r="J456" s="17" t="str">
        <f aca="false">IF(OR(C456="",D456=""),"",(D456-C456)/365.25)</f>
        <v/>
      </c>
      <c r="K456" s="18" t="str">
        <f aca="false">IF(C456="","","T"&amp;ROUNDUP(MONTH(C456)/3,0))</f>
        <v/>
      </c>
      <c r="L456" s="19" t="str">
        <f aca="false">IF(OR(Q456="",E456=""),"",(E456-Q456)/((D456-P456)/365.25))</f>
        <v/>
      </c>
      <c r="M456" s="20" t="str">
        <f aca="false">IF(OR(J456="",E456="",B456=""),"",IF(UPPER(LEFT(B456,1))="F",-7.709133+0.0042232*J456*E456,-7.999994+0.0036124*J456*E456))</f>
        <v/>
      </c>
      <c r="N456" s="19" t="str">
        <f aca="false">IF(M456="","",J456-M456)</f>
        <v/>
      </c>
      <c r="O456" s="18" t="str">
        <f aca="false">IF(M456="","",IF(M456&lt;-1,"Pre-PHV",IF(M456&lt;1,"Circa-PHV","Post-PHV")))</f>
        <v/>
      </c>
      <c r="P456" s="21" t="str">
        <f aca="false">IF(OR(A456="",D456=""),"",_xlfn.MAXIFS($D$4:$D$503,$A$4:$A$503,A456,$D$4:$D$503,"&lt;="&amp;(D456-73)))</f>
        <v/>
      </c>
      <c r="Q456" s="19" t="str">
        <f aca="false">IF(OR(P456="",P456=0),"",SUMIFS($E$4:$E$503,$A$4:$A$503,A456,$D$4:$D$503,P456)/COUNTIFS($A$4:$A$503,A456,$D$4:$D$503,P456))</f>
        <v/>
      </c>
    </row>
    <row r="457" customFormat="false" ht="15" hidden="false" customHeight="false" outlineLevel="0" collapsed="false">
      <c r="A457" s="22"/>
      <c r="B457" s="23"/>
      <c r="C457" s="24"/>
      <c r="D457" s="24"/>
      <c r="E457" s="25"/>
      <c r="F457" s="25"/>
      <c r="G457" s="25"/>
      <c r="H457" s="25"/>
      <c r="I457" s="25"/>
      <c r="J457" s="17" t="str">
        <f aca="false">IF(OR(C457="",D457=""),"",(D457-C457)/365.25)</f>
        <v/>
      </c>
      <c r="K457" s="18" t="str">
        <f aca="false">IF(C457="","","T"&amp;ROUNDUP(MONTH(C457)/3,0))</f>
        <v/>
      </c>
      <c r="L457" s="19" t="str">
        <f aca="false">IF(OR(Q457="",E457=""),"",(E457-Q457)/((D457-P457)/365.25))</f>
        <v/>
      </c>
      <c r="M457" s="20" t="str">
        <f aca="false">IF(OR(J457="",E457="",B457=""),"",IF(UPPER(LEFT(B457,1))="F",-7.709133+0.0042232*J457*E457,-7.999994+0.0036124*J457*E457))</f>
        <v/>
      </c>
      <c r="N457" s="19" t="str">
        <f aca="false">IF(M457="","",J457-M457)</f>
        <v/>
      </c>
      <c r="O457" s="18" t="str">
        <f aca="false">IF(M457="","",IF(M457&lt;-1,"Pre-PHV",IF(M457&lt;1,"Circa-PHV","Post-PHV")))</f>
        <v/>
      </c>
      <c r="P457" s="21" t="str">
        <f aca="false">IF(OR(A457="",D457=""),"",_xlfn.MAXIFS($D$4:$D$503,$A$4:$A$503,A457,$D$4:$D$503,"&lt;="&amp;(D457-73)))</f>
        <v/>
      </c>
      <c r="Q457" s="19" t="str">
        <f aca="false">IF(OR(P457="",P457=0),"",SUMIFS($E$4:$E$503,$A$4:$A$503,A457,$D$4:$D$503,P457)/COUNTIFS($A$4:$A$503,A457,$D$4:$D$503,P457))</f>
        <v/>
      </c>
    </row>
    <row r="458" customFormat="false" ht="15" hidden="false" customHeight="false" outlineLevel="0" collapsed="false">
      <c r="A458" s="22"/>
      <c r="B458" s="23"/>
      <c r="C458" s="24"/>
      <c r="D458" s="24"/>
      <c r="E458" s="25"/>
      <c r="F458" s="25"/>
      <c r="G458" s="25"/>
      <c r="H458" s="25"/>
      <c r="I458" s="25"/>
      <c r="J458" s="17" t="str">
        <f aca="false">IF(OR(C458="",D458=""),"",(D458-C458)/365.25)</f>
        <v/>
      </c>
      <c r="K458" s="18" t="str">
        <f aca="false">IF(C458="","","T"&amp;ROUNDUP(MONTH(C458)/3,0))</f>
        <v/>
      </c>
      <c r="L458" s="19" t="str">
        <f aca="false">IF(OR(Q458="",E458=""),"",(E458-Q458)/((D458-P458)/365.25))</f>
        <v/>
      </c>
      <c r="M458" s="20" t="str">
        <f aca="false">IF(OR(J458="",E458="",B458=""),"",IF(UPPER(LEFT(B458,1))="F",-7.709133+0.0042232*J458*E458,-7.999994+0.0036124*J458*E458))</f>
        <v/>
      </c>
      <c r="N458" s="19" t="str">
        <f aca="false">IF(M458="","",J458-M458)</f>
        <v/>
      </c>
      <c r="O458" s="18" t="str">
        <f aca="false">IF(M458="","",IF(M458&lt;-1,"Pre-PHV",IF(M458&lt;1,"Circa-PHV","Post-PHV")))</f>
        <v/>
      </c>
      <c r="P458" s="21" t="str">
        <f aca="false">IF(OR(A458="",D458=""),"",_xlfn.MAXIFS($D$4:$D$503,$A$4:$A$503,A458,$D$4:$D$503,"&lt;="&amp;(D458-73)))</f>
        <v/>
      </c>
      <c r="Q458" s="19" t="str">
        <f aca="false">IF(OR(P458="",P458=0),"",SUMIFS($E$4:$E$503,$A$4:$A$503,A458,$D$4:$D$503,P458)/COUNTIFS($A$4:$A$503,A458,$D$4:$D$503,P458))</f>
        <v/>
      </c>
    </row>
    <row r="459" customFormat="false" ht="15" hidden="false" customHeight="false" outlineLevel="0" collapsed="false">
      <c r="A459" s="22"/>
      <c r="B459" s="23"/>
      <c r="C459" s="24"/>
      <c r="D459" s="24"/>
      <c r="E459" s="25"/>
      <c r="F459" s="25"/>
      <c r="G459" s="25"/>
      <c r="H459" s="25"/>
      <c r="I459" s="25"/>
      <c r="J459" s="17" t="str">
        <f aca="false">IF(OR(C459="",D459=""),"",(D459-C459)/365.25)</f>
        <v/>
      </c>
      <c r="K459" s="18" t="str">
        <f aca="false">IF(C459="","","T"&amp;ROUNDUP(MONTH(C459)/3,0))</f>
        <v/>
      </c>
      <c r="L459" s="19" t="str">
        <f aca="false">IF(OR(Q459="",E459=""),"",(E459-Q459)/((D459-P459)/365.25))</f>
        <v/>
      </c>
      <c r="M459" s="20" t="str">
        <f aca="false">IF(OR(J459="",E459="",B459=""),"",IF(UPPER(LEFT(B459,1))="F",-7.709133+0.0042232*J459*E459,-7.999994+0.0036124*J459*E459))</f>
        <v/>
      </c>
      <c r="N459" s="19" t="str">
        <f aca="false">IF(M459="","",J459-M459)</f>
        <v/>
      </c>
      <c r="O459" s="18" t="str">
        <f aca="false">IF(M459="","",IF(M459&lt;-1,"Pre-PHV",IF(M459&lt;1,"Circa-PHV","Post-PHV")))</f>
        <v/>
      </c>
      <c r="P459" s="21" t="str">
        <f aca="false">IF(OR(A459="",D459=""),"",_xlfn.MAXIFS($D$4:$D$503,$A$4:$A$503,A459,$D$4:$D$503,"&lt;="&amp;(D459-73)))</f>
        <v/>
      </c>
      <c r="Q459" s="19" t="str">
        <f aca="false">IF(OR(P459="",P459=0),"",SUMIFS($E$4:$E$503,$A$4:$A$503,A459,$D$4:$D$503,P459)/COUNTIFS($A$4:$A$503,A459,$D$4:$D$503,P459))</f>
        <v/>
      </c>
    </row>
    <row r="460" customFormat="false" ht="15" hidden="false" customHeight="false" outlineLevel="0" collapsed="false">
      <c r="A460" s="22"/>
      <c r="B460" s="23"/>
      <c r="C460" s="24"/>
      <c r="D460" s="24"/>
      <c r="E460" s="25"/>
      <c r="F460" s="25"/>
      <c r="G460" s="25"/>
      <c r="H460" s="25"/>
      <c r="I460" s="25"/>
      <c r="J460" s="17" t="str">
        <f aca="false">IF(OR(C460="",D460=""),"",(D460-C460)/365.25)</f>
        <v/>
      </c>
      <c r="K460" s="18" t="str">
        <f aca="false">IF(C460="","","T"&amp;ROUNDUP(MONTH(C460)/3,0))</f>
        <v/>
      </c>
      <c r="L460" s="19" t="str">
        <f aca="false">IF(OR(Q460="",E460=""),"",(E460-Q460)/((D460-P460)/365.25))</f>
        <v/>
      </c>
      <c r="M460" s="20" t="str">
        <f aca="false">IF(OR(J460="",E460="",B460=""),"",IF(UPPER(LEFT(B460,1))="F",-7.709133+0.0042232*J460*E460,-7.999994+0.0036124*J460*E460))</f>
        <v/>
      </c>
      <c r="N460" s="19" t="str">
        <f aca="false">IF(M460="","",J460-M460)</f>
        <v/>
      </c>
      <c r="O460" s="18" t="str">
        <f aca="false">IF(M460="","",IF(M460&lt;-1,"Pre-PHV",IF(M460&lt;1,"Circa-PHV","Post-PHV")))</f>
        <v/>
      </c>
      <c r="P460" s="21" t="str">
        <f aca="false">IF(OR(A460="",D460=""),"",_xlfn.MAXIFS($D$4:$D$503,$A$4:$A$503,A460,$D$4:$D$503,"&lt;="&amp;(D460-73)))</f>
        <v/>
      </c>
      <c r="Q460" s="19" t="str">
        <f aca="false">IF(OR(P460="",P460=0),"",SUMIFS($E$4:$E$503,$A$4:$A$503,A460,$D$4:$D$503,P460)/COUNTIFS($A$4:$A$503,A460,$D$4:$D$503,P460))</f>
        <v/>
      </c>
    </row>
    <row r="461" customFormat="false" ht="15" hidden="false" customHeight="false" outlineLevel="0" collapsed="false">
      <c r="A461" s="22"/>
      <c r="B461" s="23"/>
      <c r="C461" s="24"/>
      <c r="D461" s="24"/>
      <c r="E461" s="25"/>
      <c r="F461" s="25"/>
      <c r="G461" s="25"/>
      <c r="H461" s="25"/>
      <c r="I461" s="25"/>
      <c r="J461" s="17" t="str">
        <f aca="false">IF(OR(C461="",D461=""),"",(D461-C461)/365.25)</f>
        <v/>
      </c>
      <c r="K461" s="18" t="str">
        <f aca="false">IF(C461="","","T"&amp;ROUNDUP(MONTH(C461)/3,0))</f>
        <v/>
      </c>
      <c r="L461" s="19" t="str">
        <f aca="false">IF(OR(Q461="",E461=""),"",(E461-Q461)/((D461-P461)/365.25))</f>
        <v/>
      </c>
      <c r="M461" s="20" t="str">
        <f aca="false">IF(OR(J461="",E461="",B461=""),"",IF(UPPER(LEFT(B461,1))="F",-7.709133+0.0042232*J461*E461,-7.999994+0.0036124*J461*E461))</f>
        <v/>
      </c>
      <c r="N461" s="19" t="str">
        <f aca="false">IF(M461="","",J461-M461)</f>
        <v/>
      </c>
      <c r="O461" s="18" t="str">
        <f aca="false">IF(M461="","",IF(M461&lt;-1,"Pre-PHV",IF(M461&lt;1,"Circa-PHV","Post-PHV")))</f>
        <v/>
      </c>
      <c r="P461" s="21" t="str">
        <f aca="false">IF(OR(A461="",D461=""),"",_xlfn.MAXIFS($D$4:$D$503,$A$4:$A$503,A461,$D$4:$D$503,"&lt;="&amp;(D461-73)))</f>
        <v/>
      </c>
      <c r="Q461" s="19" t="str">
        <f aca="false">IF(OR(P461="",P461=0),"",SUMIFS($E$4:$E$503,$A$4:$A$503,A461,$D$4:$D$503,P461)/COUNTIFS($A$4:$A$503,A461,$D$4:$D$503,P461))</f>
        <v/>
      </c>
    </row>
    <row r="462" customFormat="false" ht="15" hidden="false" customHeight="false" outlineLevel="0" collapsed="false">
      <c r="A462" s="22"/>
      <c r="B462" s="23"/>
      <c r="C462" s="24"/>
      <c r="D462" s="24"/>
      <c r="E462" s="25"/>
      <c r="F462" s="25"/>
      <c r="G462" s="25"/>
      <c r="H462" s="25"/>
      <c r="I462" s="25"/>
      <c r="J462" s="17" t="str">
        <f aca="false">IF(OR(C462="",D462=""),"",(D462-C462)/365.25)</f>
        <v/>
      </c>
      <c r="K462" s="18" t="str">
        <f aca="false">IF(C462="","","T"&amp;ROUNDUP(MONTH(C462)/3,0))</f>
        <v/>
      </c>
      <c r="L462" s="19" t="str">
        <f aca="false">IF(OR(Q462="",E462=""),"",(E462-Q462)/((D462-P462)/365.25))</f>
        <v/>
      </c>
      <c r="M462" s="20" t="str">
        <f aca="false">IF(OR(J462="",E462="",B462=""),"",IF(UPPER(LEFT(B462,1))="F",-7.709133+0.0042232*J462*E462,-7.999994+0.0036124*J462*E462))</f>
        <v/>
      </c>
      <c r="N462" s="19" t="str">
        <f aca="false">IF(M462="","",J462-M462)</f>
        <v/>
      </c>
      <c r="O462" s="18" t="str">
        <f aca="false">IF(M462="","",IF(M462&lt;-1,"Pre-PHV",IF(M462&lt;1,"Circa-PHV","Post-PHV")))</f>
        <v/>
      </c>
      <c r="P462" s="21" t="str">
        <f aca="false">IF(OR(A462="",D462=""),"",_xlfn.MAXIFS($D$4:$D$503,$A$4:$A$503,A462,$D$4:$D$503,"&lt;="&amp;(D462-73)))</f>
        <v/>
      </c>
      <c r="Q462" s="19" t="str">
        <f aca="false">IF(OR(P462="",P462=0),"",SUMIFS($E$4:$E$503,$A$4:$A$503,A462,$D$4:$D$503,P462)/COUNTIFS($A$4:$A$503,A462,$D$4:$D$503,P462))</f>
        <v/>
      </c>
    </row>
    <row r="463" customFormat="false" ht="15" hidden="false" customHeight="false" outlineLevel="0" collapsed="false">
      <c r="A463" s="22"/>
      <c r="B463" s="23"/>
      <c r="C463" s="24"/>
      <c r="D463" s="24"/>
      <c r="E463" s="25"/>
      <c r="F463" s="25"/>
      <c r="G463" s="25"/>
      <c r="H463" s="25"/>
      <c r="I463" s="25"/>
      <c r="J463" s="17" t="str">
        <f aca="false">IF(OR(C463="",D463=""),"",(D463-C463)/365.25)</f>
        <v/>
      </c>
      <c r="K463" s="18" t="str">
        <f aca="false">IF(C463="","","T"&amp;ROUNDUP(MONTH(C463)/3,0))</f>
        <v/>
      </c>
      <c r="L463" s="19" t="str">
        <f aca="false">IF(OR(Q463="",E463=""),"",(E463-Q463)/((D463-P463)/365.25))</f>
        <v/>
      </c>
      <c r="M463" s="20" t="str">
        <f aca="false">IF(OR(J463="",E463="",B463=""),"",IF(UPPER(LEFT(B463,1))="F",-7.709133+0.0042232*J463*E463,-7.999994+0.0036124*J463*E463))</f>
        <v/>
      </c>
      <c r="N463" s="19" t="str">
        <f aca="false">IF(M463="","",J463-M463)</f>
        <v/>
      </c>
      <c r="O463" s="18" t="str">
        <f aca="false">IF(M463="","",IF(M463&lt;-1,"Pre-PHV",IF(M463&lt;1,"Circa-PHV","Post-PHV")))</f>
        <v/>
      </c>
      <c r="P463" s="21" t="str">
        <f aca="false">IF(OR(A463="",D463=""),"",_xlfn.MAXIFS($D$4:$D$503,$A$4:$A$503,A463,$D$4:$D$503,"&lt;="&amp;(D463-73)))</f>
        <v/>
      </c>
      <c r="Q463" s="19" t="str">
        <f aca="false">IF(OR(P463="",P463=0),"",SUMIFS($E$4:$E$503,$A$4:$A$503,A463,$D$4:$D$503,P463)/COUNTIFS($A$4:$A$503,A463,$D$4:$D$503,P463))</f>
        <v/>
      </c>
    </row>
    <row r="464" customFormat="false" ht="15" hidden="false" customHeight="false" outlineLevel="0" collapsed="false">
      <c r="A464" s="22"/>
      <c r="B464" s="23"/>
      <c r="C464" s="24"/>
      <c r="D464" s="24"/>
      <c r="E464" s="25"/>
      <c r="F464" s="25"/>
      <c r="G464" s="25"/>
      <c r="H464" s="25"/>
      <c r="I464" s="25"/>
      <c r="J464" s="17" t="str">
        <f aca="false">IF(OR(C464="",D464=""),"",(D464-C464)/365.25)</f>
        <v/>
      </c>
      <c r="K464" s="18" t="str">
        <f aca="false">IF(C464="","","T"&amp;ROUNDUP(MONTH(C464)/3,0))</f>
        <v/>
      </c>
      <c r="L464" s="19" t="str">
        <f aca="false">IF(OR(Q464="",E464=""),"",(E464-Q464)/((D464-P464)/365.25))</f>
        <v/>
      </c>
      <c r="M464" s="20" t="str">
        <f aca="false">IF(OR(J464="",E464="",B464=""),"",IF(UPPER(LEFT(B464,1))="F",-7.709133+0.0042232*J464*E464,-7.999994+0.0036124*J464*E464))</f>
        <v/>
      </c>
      <c r="N464" s="19" t="str">
        <f aca="false">IF(M464="","",J464-M464)</f>
        <v/>
      </c>
      <c r="O464" s="18" t="str">
        <f aca="false">IF(M464="","",IF(M464&lt;-1,"Pre-PHV",IF(M464&lt;1,"Circa-PHV","Post-PHV")))</f>
        <v/>
      </c>
      <c r="P464" s="21" t="str">
        <f aca="false">IF(OR(A464="",D464=""),"",_xlfn.MAXIFS($D$4:$D$503,$A$4:$A$503,A464,$D$4:$D$503,"&lt;="&amp;(D464-73)))</f>
        <v/>
      </c>
      <c r="Q464" s="19" t="str">
        <f aca="false">IF(OR(P464="",P464=0),"",SUMIFS($E$4:$E$503,$A$4:$A$503,A464,$D$4:$D$503,P464)/COUNTIFS($A$4:$A$503,A464,$D$4:$D$503,P464))</f>
        <v/>
      </c>
    </row>
    <row r="465" customFormat="false" ht="15" hidden="false" customHeight="false" outlineLevel="0" collapsed="false">
      <c r="A465" s="22"/>
      <c r="B465" s="23"/>
      <c r="C465" s="24"/>
      <c r="D465" s="24"/>
      <c r="E465" s="25"/>
      <c r="F465" s="25"/>
      <c r="G465" s="25"/>
      <c r="H465" s="25"/>
      <c r="I465" s="25"/>
      <c r="J465" s="17" t="str">
        <f aca="false">IF(OR(C465="",D465=""),"",(D465-C465)/365.25)</f>
        <v/>
      </c>
      <c r="K465" s="18" t="str">
        <f aca="false">IF(C465="","","T"&amp;ROUNDUP(MONTH(C465)/3,0))</f>
        <v/>
      </c>
      <c r="L465" s="19" t="str">
        <f aca="false">IF(OR(Q465="",E465=""),"",(E465-Q465)/((D465-P465)/365.25))</f>
        <v/>
      </c>
      <c r="M465" s="20" t="str">
        <f aca="false">IF(OR(J465="",E465="",B465=""),"",IF(UPPER(LEFT(B465,1))="F",-7.709133+0.0042232*J465*E465,-7.999994+0.0036124*J465*E465))</f>
        <v/>
      </c>
      <c r="N465" s="19" t="str">
        <f aca="false">IF(M465="","",J465-M465)</f>
        <v/>
      </c>
      <c r="O465" s="18" t="str">
        <f aca="false">IF(M465="","",IF(M465&lt;-1,"Pre-PHV",IF(M465&lt;1,"Circa-PHV","Post-PHV")))</f>
        <v/>
      </c>
      <c r="P465" s="21" t="str">
        <f aca="false">IF(OR(A465="",D465=""),"",_xlfn.MAXIFS($D$4:$D$503,$A$4:$A$503,A465,$D$4:$D$503,"&lt;="&amp;(D465-73)))</f>
        <v/>
      </c>
      <c r="Q465" s="19" t="str">
        <f aca="false">IF(OR(P465="",P465=0),"",SUMIFS($E$4:$E$503,$A$4:$A$503,A465,$D$4:$D$503,P465)/COUNTIFS($A$4:$A$503,A465,$D$4:$D$503,P465))</f>
        <v/>
      </c>
    </row>
    <row r="466" customFormat="false" ht="15" hidden="false" customHeight="false" outlineLevel="0" collapsed="false">
      <c r="A466" s="22"/>
      <c r="B466" s="23"/>
      <c r="C466" s="24"/>
      <c r="D466" s="24"/>
      <c r="E466" s="25"/>
      <c r="F466" s="25"/>
      <c r="G466" s="25"/>
      <c r="H466" s="25"/>
      <c r="I466" s="25"/>
      <c r="J466" s="17" t="str">
        <f aca="false">IF(OR(C466="",D466=""),"",(D466-C466)/365.25)</f>
        <v/>
      </c>
      <c r="K466" s="18" t="str">
        <f aca="false">IF(C466="","","T"&amp;ROUNDUP(MONTH(C466)/3,0))</f>
        <v/>
      </c>
      <c r="L466" s="19" t="str">
        <f aca="false">IF(OR(Q466="",E466=""),"",(E466-Q466)/((D466-P466)/365.25))</f>
        <v/>
      </c>
      <c r="M466" s="20" t="str">
        <f aca="false">IF(OR(J466="",E466="",B466=""),"",IF(UPPER(LEFT(B466,1))="F",-7.709133+0.0042232*J466*E466,-7.999994+0.0036124*J466*E466))</f>
        <v/>
      </c>
      <c r="N466" s="19" t="str">
        <f aca="false">IF(M466="","",J466-M466)</f>
        <v/>
      </c>
      <c r="O466" s="18" t="str">
        <f aca="false">IF(M466="","",IF(M466&lt;-1,"Pre-PHV",IF(M466&lt;1,"Circa-PHV","Post-PHV")))</f>
        <v/>
      </c>
      <c r="P466" s="21" t="str">
        <f aca="false">IF(OR(A466="",D466=""),"",_xlfn.MAXIFS($D$4:$D$503,$A$4:$A$503,A466,$D$4:$D$503,"&lt;="&amp;(D466-73)))</f>
        <v/>
      </c>
      <c r="Q466" s="19" t="str">
        <f aca="false">IF(OR(P466="",P466=0),"",SUMIFS($E$4:$E$503,$A$4:$A$503,A466,$D$4:$D$503,P466)/COUNTIFS($A$4:$A$503,A466,$D$4:$D$503,P466))</f>
        <v/>
      </c>
    </row>
    <row r="467" customFormat="false" ht="15" hidden="false" customHeight="false" outlineLevel="0" collapsed="false">
      <c r="A467" s="22"/>
      <c r="B467" s="23"/>
      <c r="C467" s="24"/>
      <c r="D467" s="24"/>
      <c r="E467" s="25"/>
      <c r="F467" s="25"/>
      <c r="G467" s="25"/>
      <c r="H467" s="25"/>
      <c r="I467" s="25"/>
      <c r="J467" s="17" t="str">
        <f aca="false">IF(OR(C467="",D467=""),"",(D467-C467)/365.25)</f>
        <v/>
      </c>
      <c r="K467" s="18" t="str">
        <f aca="false">IF(C467="","","T"&amp;ROUNDUP(MONTH(C467)/3,0))</f>
        <v/>
      </c>
      <c r="L467" s="19" t="str">
        <f aca="false">IF(OR(Q467="",E467=""),"",(E467-Q467)/((D467-P467)/365.25))</f>
        <v/>
      </c>
      <c r="M467" s="20" t="str">
        <f aca="false">IF(OR(J467="",E467="",B467=""),"",IF(UPPER(LEFT(B467,1))="F",-7.709133+0.0042232*J467*E467,-7.999994+0.0036124*J467*E467))</f>
        <v/>
      </c>
      <c r="N467" s="19" t="str">
        <f aca="false">IF(M467="","",J467-M467)</f>
        <v/>
      </c>
      <c r="O467" s="18" t="str">
        <f aca="false">IF(M467="","",IF(M467&lt;-1,"Pre-PHV",IF(M467&lt;1,"Circa-PHV","Post-PHV")))</f>
        <v/>
      </c>
      <c r="P467" s="21" t="str">
        <f aca="false">IF(OR(A467="",D467=""),"",_xlfn.MAXIFS($D$4:$D$503,$A$4:$A$503,A467,$D$4:$D$503,"&lt;="&amp;(D467-73)))</f>
        <v/>
      </c>
      <c r="Q467" s="19" t="str">
        <f aca="false">IF(OR(P467="",P467=0),"",SUMIFS($E$4:$E$503,$A$4:$A$503,A467,$D$4:$D$503,P467)/COUNTIFS($A$4:$A$503,A467,$D$4:$D$503,P467))</f>
        <v/>
      </c>
    </row>
    <row r="468" customFormat="false" ht="15" hidden="false" customHeight="false" outlineLevel="0" collapsed="false">
      <c r="A468" s="22"/>
      <c r="B468" s="23"/>
      <c r="C468" s="24"/>
      <c r="D468" s="24"/>
      <c r="E468" s="25"/>
      <c r="F468" s="25"/>
      <c r="G468" s="25"/>
      <c r="H468" s="25"/>
      <c r="I468" s="25"/>
      <c r="J468" s="17" t="str">
        <f aca="false">IF(OR(C468="",D468=""),"",(D468-C468)/365.25)</f>
        <v/>
      </c>
      <c r="K468" s="18" t="str">
        <f aca="false">IF(C468="","","T"&amp;ROUNDUP(MONTH(C468)/3,0))</f>
        <v/>
      </c>
      <c r="L468" s="19" t="str">
        <f aca="false">IF(OR(Q468="",E468=""),"",(E468-Q468)/((D468-P468)/365.25))</f>
        <v/>
      </c>
      <c r="M468" s="20" t="str">
        <f aca="false">IF(OR(J468="",E468="",B468=""),"",IF(UPPER(LEFT(B468,1))="F",-7.709133+0.0042232*J468*E468,-7.999994+0.0036124*J468*E468))</f>
        <v/>
      </c>
      <c r="N468" s="19" t="str">
        <f aca="false">IF(M468="","",J468-M468)</f>
        <v/>
      </c>
      <c r="O468" s="18" t="str">
        <f aca="false">IF(M468="","",IF(M468&lt;-1,"Pre-PHV",IF(M468&lt;1,"Circa-PHV","Post-PHV")))</f>
        <v/>
      </c>
      <c r="P468" s="21" t="str">
        <f aca="false">IF(OR(A468="",D468=""),"",_xlfn.MAXIFS($D$4:$D$503,$A$4:$A$503,A468,$D$4:$D$503,"&lt;="&amp;(D468-73)))</f>
        <v/>
      </c>
      <c r="Q468" s="19" t="str">
        <f aca="false">IF(OR(P468="",P468=0),"",SUMIFS($E$4:$E$503,$A$4:$A$503,A468,$D$4:$D$503,P468)/COUNTIFS($A$4:$A$503,A468,$D$4:$D$503,P468))</f>
        <v/>
      </c>
    </row>
    <row r="469" customFormat="false" ht="15" hidden="false" customHeight="false" outlineLevel="0" collapsed="false">
      <c r="A469" s="22"/>
      <c r="B469" s="23"/>
      <c r="C469" s="24"/>
      <c r="D469" s="24"/>
      <c r="E469" s="25"/>
      <c r="F469" s="25"/>
      <c r="G469" s="25"/>
      <c r="H469" s="25"/>
      <c r="I469" s="25"/>
      <c r="J469" s="17" t="str">
        <f aca="false">IF(OR(C469="",D469=""),"",(D469-C469)/365.25)</f>
        <v/>
      </c>
      <c r="K469" s="18" t="str">
        <f aca="false">IF(C469="","","T"&amp;ROUNDUP(MONTH(C469)/3,0))</f>
        <v/>
      </c>
      <c r="L469" s="19" t="str">
        <f aca="false">IF(OR(Q469="",E469=""),"",(E469-Q469)/((D469-P469)/365.25))</f>
        <v/>
      </c>
      <c r="M469" s="20" t="str">
        <f aca="false">IF(OR(J469="",E469="",B469=""),"",IF(UPPER(LEFT(B469,1))="F",-7.709133+0.0042232*J469*E469,-7.999994+0.0036124*J469*E469))</f>
        <v/>
      </c>
      <c r="N469" s="19" t="str">
        <f aca="false">IF(M469="","",J469-M469)</f>
        <v/>
      </c>
      <c r="O469" s="18" t="str">
        <f aca="false">IF(M469="","",IF(M469&lt;-1,"Pre-PHV",IF(M469&lt;1,"Circa-PHV","Post-PHV")))</f>
        <v/>
      </c>
      <c r="P469" s="21" t="str">
        <f aca="false">IF(OR(A469="",D469=""),"",_xlfn.MAXIFS($D$4:$D$503,$A$4:$A$503,A469,$D$4:$D$503,"&lt;="&amp;(D469-73)))</f>
        <v/>
      </c>
      <c r="Q469" s="19" t="str">
        <f aca="false">IF(OR(P469="",P469=0),"",SUMIFS($E$4:$E$503,$A$4:$A$503,A469,$D$4:$D$503,P469)/COUNTIFS($A$4:$A$503,A469,$D$4:$D$503,P469))</f>
        <v/>
      </c>
    </row>
    <row r="470" customFormat="false" ht="15" hidden="false" customHeight="false" outlineLevel="0" collapsed="false">
      <c r="A470" s="22"/>
      <c r="B470" s="23"/>
      <c r="C470" s="24"/>
      <c r="D470" s="24"/>
      <c r="E470" s="25"/>
      <c r="F470" s="25"/>
      <c r="G470" s="25"/>
      <c r="H470" s="25"/>
      <c r="I470" s="25"/>
      <c r="J470" s="17" t="str">
        <f aca="false">IF(OR(C470="",D470=""),"",(D470-C470)/365.25)</f>
        <v/>
      </c>
      <c r="K470" s="18" t="str">
        <f aca="false">IF(C470="","","T"&amp;ROUNDUP(MONTH(C470)/3,0))</f>
        <v/>
      </c>
      <c r="L470" s="19" t="str">
        <f aca="false">IF(OR(Q470="",E470=""),"",(E470-Q470)/((D470-P470)/365.25))</f>
        <v/>
      </c>
      <c r="M470" s="20" t="str">
        <f aca="false">IF(OR(J470="",E470="",B470=""),"",IF(UPPER(LEFT(B470,1))="F",-7.709133+0.0042232*J470*E470,-7.999994+0.0036124*J470*E470))</f>
        <v/>
      </c>
      <c r="N470" s="19" t="str">
        <f aca="false">IF(M470="","",J470-M470)</f>
        <v/>
      </c>
      <c r="O470" s="18" t="str">
        <f aca="false">IF(M470="","",IF(M470&lt;-1,"Pre-PHV",IF(M470&lt;1,"Circa-PHV","Post-PHV")))</f>
        <v/>
      </c>
      <c r="P470" s="21" t="str">
        <f aca="false">IF(OR(A470="",D470=""),"",_xlfn.MAXIFS($D$4:$D$503,$A$4:$A$503,A470,$D$4:$D$503,"&lt;="&amp;(D470-73)))</f>
        <v/>
      </c>
      <c r="Q470" s="19" t="str">
        <f aca="false">IF(OR(P470="",P470=0),"",SUMIFS($E$4:$E$503,$A$4:$A$503,A470,$D$4:$D$503,P470)/COUNTIFS($A$4:$A$503,A470,$D$4:$D$503,P470))</f>
        <v/>
      </c>
    </row>
    <row r="471" customFormat="false" ht="15" hidden="false" customHeight="false" outlineLevel="0" collapsed="false">
      <c r="A471" s="22"/>
      <c r="B471" s="23"/>
      <c r="C471" s="24"/>
      <c r="D471" s="24"/>
      <c r="E471" s="25"/>
      <c r="F471" s="25"/>
      <c r="G471" s="25"/>
      <c r="H471" s="25"/>
      <c r="I471" s="25"/>
      <c r="J471" s="17" t="str">
        <f aca="false">IF(OR(C471="",D471=""),"",(D471-C471)/365.25)</f>
        <v/>
      </c>
      <c r="K471" s="18" t="str">
        <f aca="false">IF(C471="","","T"&amp;ROUNDUP(MONTH(C471)/3,0))</f>
        <v/>
      </c>
      <c r="L471" s="19" t="str">
        <f aca="false">IF(OR(Q471="",E471=""),"",(E471-Q471)/((D471-P471)/365.25))</f>
        <v/>
      </c>
      <c r="M471" s="20" t="str">
        <f aca="false">IF(OR(J471="",E471="",B471=""),"",IF(UPPER(LEFT(B471,1))="F",-7.709133+0.0042232*J471*E471,-7.999994+0.0036124*J471*E471))</f>
        <v/>
      </c>
      <c r="N471" s="19" t="str">
        <f aca="false">IF(M471="","",J471-M471)</f>
        <v/>
      </c>
      <c r="O471" s="18" t="str">
        <f aca="false">IF(M471="","",IF(M471&lt;-1,"Pre-PHV",IF(M471&lt;1,"Circa-PHV","Post-PHV")))</f>
        <v/>
      </c>
      <c r="P471" s="21" t="str">
        <f aca="false">IF(OR(A471="",D471=""),"",_xlfn.MAXIFS($D$4:$D$503,$A$4:$A$503,A471,$D$4:$D$503,"&lt;="&amp;(D471-73)))</f>
        <v/>
      </c>
      <c r="Q471" s="19" t="str">
        <f aca="false">IF(OR(P471="",P471=0),"",SUMIFS($E$4:$E$503,$A$4:$A$503,A471,$D$4:$D$503,P471)/COUNTIFS($A$4:$A$503,A471,$D$4:$D$503,P471))</f>
        <v/>
      </c>
    </row>
    <row r="472" customFormat="false" ht="15" hidden="false" customHeight="false" outlineLevel="0" collapsed="false">
      <c r="A472" s="22"/>
      <c r="B472" s="23"/>
      <c r="C472" s="24"/>
      <c r="D472" s="24"/>
      <c r="E472" s="25"/>
      <c r="F472" s="25"/>
      <c r="G472" s="25"/>
      <c r="H472" s="25"/>
      <c r="I472" s="25"/>
      <c r="J472" s="17" t="str">
        <f aca="false">IF(OR(C472="",D472=""),"",(D472-C472)/365.25)</f>
        <v/>
      </c>
      <c r="K472" s="18" t="str">
        <f aca="false">IF(C472="","","T"&amp;ROUNDUP(MONTH(C472)/3,0))</f>
        <v/>
      </c>
      <c r="L472" s="19" t="str">
        <f aca="false">IF(OR(Q472="",E472=""),"",(E472-Q472)/((D472-P472)/365.25))</f>
        <v/>
      </c>
      <c r="M472" s="20" t="str">
        <f aca="false">IF(OR(J472="",E472="",B472=""),"",IF(UPPER(LEFT(B472,1))="F",-7.709133+0.0042232*J472*E472,-7.999994+0.0036124*J472*E472))</f>
        <v/>
      </c>
      <c r="N472" s="19" t="str">
        <f aca="false">IF(M472="","",J472-M472)</f>
        <v/>
      </c>
      <c r="O472" s="18" t="str">
        <f aca="false">IF(M472="","",IF(M472&lt;-1,"Pre-PHV",IF(M472&lt;1,"Circa-PHV","Post-PHV")))</f>
        <v/>
      </c>
      <c r="P472" s="21" t="str">
        <f aca="false">IF(OR(A472="",D472=""),"",_xlfn.MAXIFS($D$4:$D$503,$A$4:$A$503,A472,$D$4:$D$503,"&lt;="&amp;(D472-73)))</f>
        <v/>
      </c>
      <c r="Q472" s="19" t="str">
        <f aca="false">IF(OR(P472="",P472=0),"",SUMIFS($E$4:$E$503,$A$4:$A$503,A472,$D$4:$D$503,P472)/COUNTIFS($A$4:$A$503,A472,$D$4:$D$503,P472))</f>
        <v/>
      </c>
    </row>
    <row r="473" customFormat="false" ht="15" hidden="false" customHeight="false" outlineLevel="0" collapsed="false">
      <c r="A473" s="22"/>
      <c r="B473" s="23"/>
      <c r="C473" s="24"/>
      <c r="D473" s="24"/>
      <c r="E473" s="25"/>
      <c r="F473" s="25"/>
      <c r="G473" s="25"/>
      <c r="H473" s="25"/>
      <c r="I473" s="25"/>
      <c r="J473" s="17" t="str">
        <f aca="false">IF(OR(C473="",D473=""),"",(D473-C473)/365.25)</f>
        <v/>
      </c>
      <c r="K473" s="18" t="str">
        <f aca="false">IF(C473="","","T"&amp;ROUNDUP(MONTH(C473)/3,0))</f>
        <v/>
      </c>
      <c r="L473" s="19" t="str">
        <f aca="false">IF(OR(Q473="",E473=""),"",(E473-Q473)/((D473-P473)/365.25))</f>
        <v/>
      </c>
      <c r="M473" s="20" t="str">
        <f aca="false">IF(OR(J473="",E473="",B473=""),"",IF(UPPER(LEFT(B473,1))="F",-7.709133+0.0042232*J473*E473,-7.999994+0.0036124*J473*E473))</f>
        <v/>
      </c>
      <c r="N473" s="19" t="str">
        <f aca="false">IF(M473="","",J473-M473)</f>
        <v/>
      </c>
      <c r="O473" s="18" t="str">
        <f aca="false">IF(M473="","",IF(M473&lt;-1,"Pre-PHV",IF(M473&lt;1,"Circa-PHV","Post-PHV")))</f>
        <v/>
      </c>
      <c r="P473" s="21" t="str">
        <f aca="false">IF(OR(A473="",D473=""),"",_xlfn.MAXIFS($D$4:$D$503,$A$4:$A$503,A473,$D$4:$D$503,"&lt;="&amp;(D473-73)))</f>
        <v/>
      </c>
      <c r="Q473" s="19" t="str">
        <f aca="false">IF(OR(P473="",P473=0),"",SUMIFS($E$4:$E$503,$A$4:$A$503,A473,$D$4:$D$503,P473)/COUNTIFS($A$4:$A$503,A473,$D$4:$D$503,P473))</f>
        <v/>
      </c>
    </row>
    <row r="474" customFormat="false" ht="15" hidden="false" customHeight="false" outlineLevel="0" collapsed="false">
      <c r="A474" s="22"/>
      <c r="B474" s="23"/>
      <c r="C474" s="24"/>
      <c r="D474" s="24"/>
      <c r="E474" s="25"/>
      <c r="F474" s="25"/>
      <c r="G474" s="25"/>
      <c r="H474" s="25"/>
      <c r="I474" s="25"/>
      <c r="J474" s="17" t="str">
        <f aca="false">IF(OR(C474="",D474=""),"",(D474-C474)/365.25)</f>
        <v/>
      </c>
      <c r="K474" s="18" t="str">
        <f aca="false">IF(C474="","","T"&amp;ROUNDUP(MONTH(C474)/3,0))</f>
        <v/>
      </c>
      <c r="L474" s="19" t="str">
        <f aca="false">IF(OR(Q474="",E474=""),"",(E474-Q474)/((D474-P474)/365.25))</f>
        <v/>
      </c>
      <c r="M474" s="20" t="str">
        <f aca="false">IF(OR(J474="",E474="",B474=""),"",IF(UPPER(LEFT(B474,1))="F",-7.709133+0.0042232*J474*E474,-7.999994+0.0036124*J474*E474))</f>
        <v/>
      </c>
      <c r="N474" s="19" t="str">
        <f aca="false">IF(M474="","",J474-M474)</f>
        <v/>
      </c>
      <c r="O474" s="18" t="str">
        <f aca="false">IF(M474="","",IF(M474&lt;-1,"Pre-PHV",IF(M474&lt;1,"Circa-PHV","Post-PHV")))</f>
        <v/>
      </c>
      <c r="P474" s="21" t="str">
        <f aca="false">IF(OR(A474="",D474=""),"",_xlfn.MAXIFS($D$4:$D$503,$A$4:$A$503,A474,$D$4:$D$503,"&lt;="&amp;(D474-73)))</f>
        <v/>
      </c>
      <c r="Q474" s="19" t="str">
        <f aca="false">IF(OR(P474="",P474=0),"",SUMIFS($E$4:$E$503,$A$4:$A$503,A474,$D$4:$D$503,P474)/COUNTIFS($A$4:$A$503,A474,$D$4:$D$503,P474))</f>
        <v/>
      </c>
    </row>
    <row r="475" customFormat="false" ht="15" hidden="false" customHeight="false" outlineLevel="0" collapsed="false">
      <c r="A475" s="22"/>
      <c r="B475" s="23"/>
      <c r="C475" s="24"/>
      <c r="D475" s="24"/>
      <c r="E475" s="25"/>
      <c r="F475" s="25"/>
      <c r="G475" s="25"/>
      <c r="H475" s="25"/>
      <c r="I475" s="25"/>
      <c r="J475" s="17" t="str">
        <f aca="false">IF(OR(C475="",D475=""),"",(D475-C475)/365.25)</f>
        <v/>
      </c>
      <c r="K475" s="18" t="str">
        <f aca="false">IF(C475="","","T"&amp;ROUNDUP(MONTH(C475)/3,0))</f>
        <v/>
      </c>
      <c r="L475" s="19" t="str">
        <f aca="false">IF(OR(Q475="",E475=""),"",(E475-Q475)/((D475-P475)/365.25))</f>
        <v/>
      </c>
      <c r="M475" s="20" t="str">
        <f aca="false">IF(OR(J475="",E475="",B475=""),"",IF(UPPER(LEFT(B475,1))="F",-7.709133+0.0042232*J475*E475,-7.999994+0.0036124*J475*E475))</f>
        <v/>
      </c>
      <c r="N475" s="19" t="str">
        <f aca="false">IF(M475="","",J475-M475)</f>
        <v/>
      </c>
      <c r="O475" s="18" t="str">
        <f aca="false">IF(M475="","",IF(M475&lt;-1,"Pre-PHV",IF(M475&lt;1,"Circa-PHV","Post-PHV")))</f>
        <v/>
      </c>
      <c r="P475" s="21" t="str">
        <f aca="false">IF(OR(A475="",D475=""),"",_xlfn.MAXIFS($D$4:$D$503,$A$4:$A$503,A475,$D$4:$D$503,"&lt;="&amp;(D475-73)))</f>
        <v/>
      </c>
      <c r="Q475" s="19" t="str">
        <f aca="false">IF(OR(P475="",P475=0),"",SUMIFS($E$4:$E$503,$A$4:$A$503,A475,$D$4:$D$503,P475)/COUNTIFS($A$4:$A$503,A475,$D$4:$D$503,P475))</f>
        <v/>
      </c>
    </row>
    <row r="476" customFormat="false" ht="15" hidden="false" customHeight="false" outlineLevel="0" collapsed="false">
      <c r="A476" s="22"/>
      <c r="B476" s="23"/>
      <c r="C476" s="24"/>
      <c r="D476" s="24"/>
      <c r="E476" s="25"/>
      <c r="F476" s="25"/>
      <c r="G476" s="25"/>
      <c r="H476" s="25"/>
      <c r="I476" s="25"/>
      <c r="J476" s="17" t="str">
        <f aca="false">IF(OR(C476="",D476=""),"",(D476-C476)/365.25)</f>
        <v/>
      </c>
      <c r="K476" s="18" t="str">
        <f aca="false">IF(C476="","","T"&amp;ROUNDUP(MONTH(C476)/3,0))</f>
        <v/>
      </c>
      <c r="L476" s="19" t="str">
        <f aca="false">IF(OR(Q476="",E476=""),"",(E476-Q476)/((D476-P476)/365.25))</f>
        <v/>
      </c>
      <c r="M476" s="20" t="str">
        <f aca="false">IF(OR(J476="",E476="",B476=""),"",IF(UPPER(LEFT(B476,1))="F",-7.709133+0.0042232*J476*E476,-7.999994+0.0036124*J476*E476))</f>
        <v/>
      </c>
      <c r="N476" s="19" t="str">
        <f aca="false">IF(M476="","",J476-M476)</f>
        <v/>
      </c>
      <c r="O476" s="18" t="str">
        <f aca="false">IF(M476="","",IF(M476&lt;-1,"Pre-PHV",IF(M476&lt;1,"Circa-PHV","Post-PHV")))</f>
        <v/>
      </c>
      <c r="P476" s="21" t="str">
        <f aca="false">IF(OR(A476="",D476=""),"",_xlfn.MAXIFS($D$4:$D$503,$A$4:$A$503,A476,$D$4:$D$503,"&lt;="&amp;(D476-73)))</f>
        <v/>
      </c>
      <c r="Q476" s="19" t="str">
        <f aca="false">IF(OR(P476="",P476=0),"",SUMIFS($E$4:$E$503,$A$4:$A$503,A476,$D$4:$D$503,P476)/COUNTIFS($A$4:$A$503,A476,$D$4:$D$503,P476))</f>
        <v/>
      </c>
    </row>
    <row r="477" customFormat="false" ht="15" hidden="false" customHeight="false" outlineLevel="0" collapsed="false">
      <c r="A477" s="22"/>
      <c r="B477" s="23"/>
      <c r="C477" s="24"/>
      <c r="D477" s="24"/>
      <c r="E477" s="25"/>
      <c r="F477" s="25"/>
      <c r="G477" s="25"/>
      <c r="H477" s="25"/>
      <c r="I477" s="25"/>
      <c r="J477" s="17" t="str">
        <f aca="false">IF(OR(C477="",D477=""),"",(D477-C477)/365.25)</f>
        <v/>
      </c>
      <c r="K477" s="18" t="str">
        <f aca="false">IF(C477="","","T"&amp;ROUNDUP(MONTH(C477)/3,0))</f>
        <v/>
      </c>
      <c r="L477" s="19" t="str">
        <f aca="false">IF(OR(Q477="",E477=""),"",(E477-Q477)/((D477-P477)/365.25))</f>
        <v/>
      </c>
      <c r="M477" s="20" t="str">
        <f aca="false">IF(OR(J477="",E477="",B477=""),"",IF(UPPER(LEFT(B477,1))="F",-7.709133+0.0042232*J477*E477,-7.999994+0.0036124*J477*E477))</f>
        <v/>
      </c>
      <c r="N477" s="19" t="str">
        <f aca="false">IF(M477="","",J477-M477)</f>
        <v/>
      </c>
      <c r="O477" s="18" t="str">
        <f aca="false">IF(M477="","",IF(M477&lt;-1,"Pre-PHV",IF(M477&lt;1,"Circa-PHV","Post-PHV")))</f>
        <v/>
      </c>
      <c r="P477" s="21" t="str">
        <f aca="false">IF(OR(A477="",D477=""),"",_xlfn.MAXIFS($D$4:$D$503,$A$4:$A$503,A477,$D$4:$D$503,"&lt;="&amp;(D477-73)))</f>
        <v/>
      </c>
      <c r="Q477" s="19" t="str">
        <f aca="false">IF(OR(P477="",P477=0),"",SUMIFS($E$4:$E$503,$A$4:$A$503,A477,$D$4:$D$503,P477)/COUNTIFS($A$4:$A$503,A477,$D$4:$D$503,P477))</f>
        <v/>
      </c>
    </row>
    <row r="478" customFormat="false" ht="15" hidden="false" customHeight="false" outlineLevel="0" collapsed="false">
      <c r="A478" s="22"/>
      <c r="B478" s="23"/>
      <c r="C478" s="24"/>
      <c r="D478" s="24"/>
      <c r="E478" s="25"/>
      <c r="F478" s="25"/>
      <c r="G478" s="25"/>
      <c r="H478" s="25"/>
      <c r="I478" s="25"/>
      <c r="J478" s="17" t="str">
        <f aca="false">IF(OR(C478="",D478=""),"",(D478-C478)/365.25)</f>
        <v/>
      </c>
      <c r="K478" s="18" t="str">
        <f aca="false">IF(C478="","","T"&amp;ROUNDUP(MONTH(C478)/3,0))</f>
        <v/>
      </c>
      <c r="L478" s="19" t="str">
        <f aca="false">IF(OR(Q478="",E478=""),"",(E478-Q478)/((D478-P478)/365.25))</f>
        <v/>
      </c>
      <c r="M478" s="20" t="str">
        <f aca="false">IF(OR(J478="",E478="",B478=""),"",IF(UPPER(LEFT(B478,1))="F",-7.709133+0.0042232*J478*E478,-7.999994+0.0036124*J478*E478))</f>
        <v/>
      </c>
      <c r="N478" s="19" t="str">
        <f aca="false">IF(M478="","",J478-M478)</f>
        <v/>
      </c>
      <c r="O478" s="18" t="str">
        <f aca="false">IF(M478="","",IF(M478&lt;-1,"Pre-PHV",IF(M478&lt;1,"Circa-PHV","Post-PHV")))</f>
        <v/>
      </c>
      <c r="P478" s="21" t="str">
        <f aca="false">IF(OR(A478="",D478=""),"",_xlfn.MAXIFS($D$4:$D$503,$A$4:$A$503,A478,$D$4:$D$503,"&lt;="&amp;(D478-73)))</f>
        <v/>
      </c>
      <c r="Q478" s="19" t="str">
        <f aca="false">IF(OR(P478="",P478=0),"",SUMIFS($E$4:$E$503,$A$4:$A$503,A478,$D$4:$D$503,P478)/COUNTIFS($A$4:$A$503,A478,$D$4:$D$503,P478))</f>
        <v/>
      </c>
    </row>
    <row r="479" customFormat="false" ht="15" hidden="false" customHeight="false" outlineLevel="0" collapsed="false">
      <c r="A479" s="22"/>
      <c r="B479" s="23"/>
      <c r="C479" s="24"/>
      <c r="D479" s="24"/>
      <c r="E479" s="25"/>
      <c r="F479" s="25"/>
      <c r="G479" s="25"/>
      <c r="H479" s="25"/>
      <c r="I479" s="25"/>
      <c r="J479" s="17" t="str">
        <f aca="false">IF(OR(C479="",D479=""),"",(D479-C479)/365.25)</f>
        <v/>
      </c>
      <c r="K479" s="18" t="str">
        <f aca="false">IF(C479="","","T"&amp;ROUNDUP(MONTH(C479)/3,0))</f>
        <v/>
      </c>
      <c r="L479" s="19" t="str">
        <f aca="false">IF(OR(Q479="",E479=""),"",(E479-Q479)/((D479-P479)/365.25))</f>
        <v/>
      </c>
      <c r="M479" s="20" t="str">
        <f aca="false">IF(OR(J479="",E479="",B479=""),"",IF(UPPER(LEFT(B479,1))="F",-7.709133+0.0042232*J479*E479,-7.999994+0.0036124*J479*E479))</f>
        <v/>
      </c>
      <c r="N479" s="19" t="str">
        <f aca="false">IF(M479="","",J479-M479)</f>
        <v/>
      </c>
      <c r="O479" s="18" t="str">
        <f aca="false">IF(M479="","",IF(M479&lt;-1,"Pre-PHV",IF(M479&lt;1,"Circa-PHV","Post-PHV")))</f>
        <v/>
      </c>
      <c r="P479" s="21" t="str">
        <f aca="false">IF(OR(A479="",D479=""),"",_xlfn.MAXIFS($D$4:$D$503,$A$4:$A$503,A479,$D$4:$D$503,"&lt;="&amp;(D479-73)))</f>
        <v/>
      </c>
      <c r="Q479" s="19" t="str">
        <f aca="false">IF(OR(P479="",P479=0),"",SUMIFS($E$4:$E$503,$A$4:$A$503,A479,$D$4:$D$503,P479)/COUNTIFS($A$4:$A$503,A479,$D$4:$D$503,P479))</f>
        <v/>
      </c>
    </row>
    <row r="480" customFormat="false" ht="15" hidden="false" customHeight="false" outlineLevel="0" collapsed="false">
      <c r="A480" s="22"/>
      <c r="B480" s="23"/>
      <c r="C480" s="24"/>
      <c r="D480" s="24"/>
      <c r="E480" s="25"/>
      <c r="F480" s="25"/>
      <c r="G480" s="25"/>
      <c r="H480" s="25"/>
      <c r="I480" s="25"/>
      <c r="J480" s="17" t="str">
        <f aca="false">IF(OR(C480="",D480=""),"",(D480-C480)/365.25)</f>
        <v/>
      </c>
      <c r="K480" s="18" t="str">
        <f aca="false">IF(C480="","","T"&amp;ROUNDUP(MONTH(C480)/3,0))</f>
        <v/>
      </c>
      <c r="L480" s="19" t="str">
        <f aca="false">IF(OR(Q480="",E480=""),"",(E480-Q480)/((D480-P480)/365.25))</f>
        <v/>
      </c>
      <c r="M480" s="20" t="str">
        <f aca="false">IF(OR(J480="",E480="",B480=""),"",IF(UPPER(LEFT(B480,1))="F",-7.709133+0.0042232*J480*E480,-7.999994+0.0036124*J480*E480))</f>
        <v/>
      </c>
      <c r="N480" s="19" t="str">
        <f aca="false">IF(M480="","",J480-M480)</f>
        <v/>
      </c>
      <c r="O480" s="18" t="str">
        <f aca="false">IF(M480="","",IF(M480&lt;-1,"Pre-PHV",IF(M480&lt;1,"Circa-PHV","Post-PHV")))</f>
        <v/>
      </c>
      <c r="P480" s="21" t="str">
        <f aca="false">IF(OR(A480="",D480=""),"",_xlfn.MAXIFS($D$4:$D$503,$A$4:$A$503,A480,$D$4:$D$503,"&lt;="&amp;(D480-73)))</f>
        <v/>
      </c>
      <c r="Q480" s="19" t="str">
        <f aca="false">IF(OR(P480="",P480=0),"",SUMIFS($E$4:$E$503,$A$4:$A$503,A480,$D$4:$D$503,P480)/COUNTIFS($A$4:$A$503,A480,$D$4:$D$503,P480))</f>
        <v/>
      </c>
    </row>
    <row r="481" customFormat="false" ht="15" hidden="false" customHeight="false" outlineLevel="0" collapsed="false">
      <c r="A481" s="22"/>
      <c r="B481" s="23"/>
      <c r="C481" s="24"/>
      <c r="D481" s="24"/>
      <c r="E481" s="25"/>
      <c r="F481" s="25"/>
      <c r="G481" s="25"/>
      <c r="H481" s="25"/>
      <c r="I481" s="25"/>
      <c r="J481" s="17" t="str">
        <f aca="false">IF(OR(C481="",D481=""),"",(D481-C481)/365.25)</f>
        <v/>
      </c>
      <c r="K481" s="18" t="str">
        <f aca="false">IF(C481="","","T"&amp;ROUNDUP(MONTH(C481)/3,0))</f>
        <v/>
      </c>
      <c r="L481" s="19" t="str">
        <f aca="false">IF(OR(Q481="",E481=""),"",(E481-Q481)/((D481-P481)/365.25))</f>
        <v/>
      </c>
      <c r="M481" s="20" t="str">
        <f aca="false">IF(OR(J481="",E481="",B481=""),"",IF(UPPER(LEFT(B481,1))="F",-7.709133+0.0042232*J481*E481,-7.999994+0.0036124*J481*E481))</f>
        <v/>
      </c>
      <c r="N481" s="19" t="str">
        <f aca="false">IF(M481="","",J481-M481)</f>
        <v/>
      </c>
      <c r="O481" s="18" t="str">
        <f aca="false">IF(M481="","",IF(M481&lt;-1,"Pre-PHV",IF(M481&lt;1,"Circa-PHV","Post-PHV")))</f>
        <v/>
      </c>
      <c r="P481" s="21" t="str">
        <f aca="false">IF(OR(A481="",D481=""),"",_xlfn.MAXIFS($D$4:$D$503,$A$4:$A$503,A481,$D$4:$D$503,"&lt;="&amp;(D481-73)))</f>
        <v/>
      </c>
      <c r="Q481" s="19" t="str">
        <f aca="false">IF(OR(P481="",P481=0),"",SUMIFS($E$4:$E$503,$A$4:$A$503,A481,$D$4:$D$503,P481)/COUNTIFS($A$4:$A$503,A481,$D$4:$D$503,P481))</f>
        <v/>
      </c>
    </row>
    <row r="482" customFormat="false" ht="15" hidden="false" customHeight="false" outlineLevel="0" collapsed="false">
      <c r="A482" s="22"/>
      <c r="B482" s="23"/>
      <c r="C482" s="24"/>
      <c r="D482" s="24"/>
      <c r="E482" s="25"/>
      <c r="F482" s="25"/>
      <c r="G482" s="25"/>
      <c r="H482" s="25"/>
      <c r="I482" s="25"/>
      <c r="J482" s="17" t="str">
        <f aca="false">IF(OR(C482="",D482=""),"",(D482-C482)/365.25)</f>
        <v/>
      </c>
      <c r="K482" s="18" t="str">
        <f aca="false">IF(C482="","","T"&amp;ROUNDUP(MONTH(C482)/3,0))</f>
        <v/>
      </c>
      <c r="L482" s="19" t="str">
        <f aca="false">IF(OR(Q482="",E482=""),"",(E482-Q482)/((D482-P482)/365.25))</f>
        <v/>
      </c>
      <c r="M482" s="20" t="str">
        <f aca="false">IF(OR(J482="",E482="",B482=""),"",IF(UPPER(LEFT(B482,1))="F",-7.709133+0.0042232*J482*E482,-7.999994+0.0036124*J482*E482))</f>
        <v/>
      </c>
      <c r="N482" s="19" t="str">
        <f aca="false">IF(M482="","",J482-M482)</f>
        <v/>
      </c>
      <c r="O482" s="18" t="str">
        <f aca="false">IF(M482="","",IF(M482&lt;-1,"Pre-PHV",IF(M482&lt;1,"Circa-PHV","Post-PHV")))</f>
        <v/>
      </c>
      <c r="P482" s="21" t="str">
        <f aca="false">IF(OR(A482="",D482=""),"",_xlfn.MAXIFS($D$4:$D$503,$A$4:$A$503,A482,$D$4:$D$503,"&lt;="&amp;(D482-73)))</f>
        <v/>
      </c>
      <c r="Q482" s="19" t="str">
        <f aca="false">IF(OR(P482="",P482=0),"",SUMIFS($E$4:$E$503,$A$4:$A$503,A482,$D$4:$D$503,P482)/COUNTIFS($A$4:$A$503,A482,$D$4:$D$503,P482))</f>
        <v/>
      </c>
    </row>
    <row r="483" customFormat="false" ht="15" hidden="false" customHeight="false" outlineLevel="0" collapsed="false">
      <c r="A483" s="22"/>
      <c r="B483" s="23"/>
      <c r="C483" s="24"/>
      <c r="D483" s="24"/>
      <c r="E483" s="25"/>
      <c r="F483" s="25"/>
      <c r="G483" s="25"/>
      <c r="H483" s="25"/>
      <c r="I483" s="25"/>
      <c r="J483" s="17" t="str">
        <f aca="false">IF(OR(C483="",D483=""),"",(D483-C483)/365.25)</f>
        <v/>
      </c>
      <c r="K483" s="18" t="str">
        <f aca="false">IF(C483="","","T"&amp;ROUNDUP(MONTH(C483)/3,0))</f>
        <v/>
      </c>
      <c r="L483" s="19" t="str">
        <f aca="false">IF(OR(Q483="",E483=""),"",(E483-Q483)/((D483-P483)/365.25))</f>
        <v/>
      </c>
      <c r="M483" s="20" t="str">
        <f aca="false">IF(OR(J483="",E483="",B483=""),"",IF(UPPER(LEFT(B483,1))="F",-7.709133+0.0042232*J483*E483,-7.999994+0.0036124*J483*E483))</f>
        <v/>
      </c>
      <c r="N483" s="19" t="str">
        <f aca="false">IF(M483="","",J483-M483)</f>
        <v/>
      </c>
      <c r="O483" s="18" t="str">
        <f aca="false">IF(M483="","",IF(M483&lt;-1,"Pre-PHV",IF(M483&lt;1,"Circa-PHV","Post-PHV")))</f>
        <v/>
      </c>
      <c r="P483" s="21" t="str">
        <f aca="false">IF(OR(A483="",D483=""),"",_xlfn.MAXIFS($D$4:$D$503,$A$4:$A$503,A483,$D$4:$D$503,"&lt;="&amp;(D483-73)))</f>
        <v/>
      </c>
      <c r="Q483" s="19" t="str">
        <f aca="false">IF(OR(P483="",P483=0),"",SUMIFS($E$4:$E$503,$A$4:$A$503,A483,$D$4:$D$503,P483)/COUNTIFS($A$4:$A$503,A483,$D$4:$D$503,P483))</f>
        <v/>
      </c>
    </row>
    <row r="484" customFormat="false" ht="15" hidden="false" customHeight="false" outlineLevel="0" collapsed="false">
      <c r="A484" s="22"/>
      <c r="B484" s="23"/>
      <c r="C484" s="24"/>
      <c r="D484" s="24"/>
      <c r="E484" s="25"/>
      <c r="F484" s="25"/>
      <c r="G484" s="25"/>
      <c r="H484" s="25"/>
      <c r="I484" s="25"/>
      <c r="J484" s="17" t="str">
        <f aca="false">IF(OR(C484="",D484=""),"",(D484-C484)/365.25)</f>
        <v/>
      </c>
      <c r="K484" s="18" t="str">
        <f aca="false">IF(C484="","","T"&amp;ROUNDUP(MONTH(C484)/3,0))</f>
        <v/>
      </c>
      <c r="L484" s="19" t="str">
        <f aca="false">IF(OR(Q484="",E484=""),"",(E484-Q484)/((D484-P484)/365.25))</f>
        <v/>
      </c>
      <c r="M484" s="20" t="str">
        <f aca="false">IF(OR(J484="",E484="",B484=""),"",IF(UPPER(LEFT(B484,1))="F",-7.709133+0.0042232*J484*E484,-7.999994+0.0036124*J484*E484))</f>
        <v/>
      </c>
      <c r="N484" s="19" t="str">
        <f aca="false">IF(M484="","",J484-M484)</f>
        <v/>
      </c>
      <c r="O484" s="18" t="str">
        <f aca="false">IF(M484="","",IF(M484&lt;-1,"Pre-PHV",IF(M484&lt;1,"Circa-PHV","Post-PHV")))</f>
        <v/>
      </c>
      <c r="P484" s="21" t="str">
        <f aca="false">IF(OR(A484="",D484=""),"",_xlfn.MAXIFS($D$4:$D$503,$A$4:$A$503,A484,$D$4:$D$503,"&lt;="&amp;(D484-73)))</f>
        <v/>
      </c>
      <c r="Q484" s="19" t="str">
        <f aca="false">IF(OR(P484="",P484=0),"",SUMIFS($E$4:$E$503,$A$4:$A$503,A484,$D$4:$D$503,P484)/COUNTIFS($A$4:$A$503,A484,$D$4:$D$503,P484))</f>
        <v/>
      </c>
    </row>
    <row r="485" customFormat="false" ht="15" hidden="false" customHeight="false" outlineLevel="0" collapsed="false">
      <c r="A485" s="22"/>
      <c r="B485" s="23"/>
      <c r="C485" s="24"/>
      <c r="D485" s="24"/>
      <c r="E485" s="25"/>
      <c r="F485" s="25"/>
      <c r="G485" s="25"/>
      <c r="H485" s="25"/>
      <c r="I485" s="25"/>
      <c r="J485" s="17" t="str">
        <f aca="false">IF(OR(C485="",D485=""),"",(D485-C485)/365.25)</f>
        <v/>
      </c>
      <c r="K485" s="18" t="str">
        <f aca="false">IF(C485="","","T"&amp;ROUNDUP(MONTH(C485)/3,0))</f>
        <v/>
      </c>
      <c r="L485" s="19" t="str">
        <f aca="false">IF(OR(Q485="",E485=""),"",(E485-Q485)/((D485-P485)/365.25))</f>
        <v/>
      </c>
      <c r="M485" s="20" t="str">
        <f aca="false">IF(OR(J485="",E485="",B485=""),"",IF(UPPER(LEFT(B485,1))="F",-7.709133+0.0042232*J485*E485,-7.999994+0.0036124*J485*E485))</f>
        <v/>
      </c>
      <c r="N485" s="19" t="str">
        <f aca="false">IF(M485="","",J485-M485)</f>
        <v/>
      </c>
      <c r="O485" s="18" t="str">
        <f aca="false">IF(M485="","",IF(M485&lt;-1,"Pre-PHV",IF(M485&lt;1,"Circa-PHV","Post-PHV")))</f>
        <v/>
      </c>
      <c r="P485" s="21" t="str">
        <f aca="false">IF(OR(A485="",D485=""),"",_xlfn.MAXIFS($D$4:$D$503,$A$4:$A$503,A485,$D$4:$D$503,"&lt;="&amp;(D485-73)))</f>
        <v/>
      </c>
      <c r="Q485" s="19" t="str">
        <f aca="false">IF(OR(P485="",P485=0),"",SUMIFS($E$4:$E$503,$A$4:$A$503,A485,$D$4:$D$503,P485)/COUNTIFS($A$4:$A$503,A485,$D$4:$D$503,P485))</f>
        <v/>
      </c>
    </row>
    <row r="486" customFormat="false" ht="15" hidden="false" customHeight="false" outlineLevel="0" collapsed="false">
      <c r="A486" s="22"/>
      <c r="B486" s="23"/>
      <c r="C486" s="24"/>
      <c r="D486" s="24"/>
      <c r="E486" s="25"/>
      <c r="F486" s="25"/>
      <c r="G486" s="25"/>
      <c r="H486" s="25"/>
      <c r="I486" s="25"/>
      <c r="J486" s="17" t="str">
        <f aca="false">IF(OR(C486="",D486=""),"",(D486-C486)/365.25)</f>
        <v/>
      </c>
      <c r="K486" s="18" t="str">
        <f aca="false">IF(C486="","","T"&amp;ROUNDUP(MONTH(C486)/3,0))</f>
        <v/>
      </c>
      <c r="L486" s="19" t="str">
        <f aca="false">IF(OR(Q486="",E486=""),"",(E486-Q486)/((D486-P486)/365.25))</f>
        <v/>
      </c>
      <c r="M486" s="20" t="str">
        <f aca="false">IF(OR(J486="",E486="",B486=""),"",IF(UPPER(LEFT(B486,1))="F",-7.709133+0.0042232*J486*E486,-7.999994+0.0036124*J486*E486))</f>
        <v/>
      </c>
      <c r="N486" s="19" t="str">
        <f aca="false">IF(M486="","",J486-M486)</f>
        <v/>
      </c>
      <c r="O486" s="18" t="str">
        <f aca="false">IF(M486="","",IF(M486&lt;-1,"Pre-PHV",IF(M486&lt;1,"Circa-PHV","Post-PHV")))</f>
        <v/>
      </c>
      <c r="P486" s="21" t="str">
        <f aca="false">IF(OR(A486="",D486=""),"",_xlfn.MAXIFS($D$4:$D$503,$A$4:$A$503,A486,$D$4:$D$503,"&lt;="&amp;(D486-73)))</f>
        <v/>
      </c>
      <c r="Q486" s="19" t="str">
        <f aca="false">IF(OR(P486="",P486=0),"",SUMIFS($E$4:$E$503,$A$4:$A$503,A486,$D$4:$D$503,P486)/COUNTIFS($A$4:$A$503,A486,$D$4:$D$503,P486))</f>
        <v/>
      </c>
    </row>
    <row r="487" customFormat="false" ht="15" hidden="false" customHeight="false" outlineLevel="0" collapsed="false">
      <c r="A487" s="22"/>
      <c r="B487" s="23"/>
      <c r="C487" s="24"/>
      <c r="D487" s="24"/>
      <c r="E487" s="25"/>
      <c r="F487" s="25"/>
      <c r="G487" s="25"/>
      <c r="H487" s="25"/>
      <c r="I487" s="25"/>
      <c r="J487" s="17" t="str">
        <f aca="false">IF(OR(C487="",D487=""),"",(D487-C487)/365.25)</f>
        <v/>
      </c>
      <c r="K487" s="18" t="str">
        <f aca="false">IF(C487="","","T"&amp;ROUNDUP(MONTH(C487)/3,0))</f>
        <v/>
      </c>
      <c r="L487" s="19" t="str">
        <f aca="false">IF(OR(Q487="",E487=""),"",(E487-Q487)/((D487-P487)/365.25))</f>
        <v/>
      </c>
      <c r="M487" s="20" t="str">
        <f aca="false">IF(OR(J487="",E487="",B487=""),"",IF(UPPER(LEFT(B487,1))="F",-7.709133+0.0042232*J487*E487,-7.999994+0.0036124*J487*E487))</f>
        <v/>
      </c>
      <c r="N487" s="19" t="str">
        <f aca="false">IF(M487="","",J487-M487)</f>
        <v/>
      </c>
      <c r="O487" s="18" t="str">
        <f aca="false">IF(M487="","",IF(M487&lt;-1,"Pre-PHV",IF(M487&lt;1,"Circa-PHV","Post-PHV")))</f>
        <v/>
      </c>
      <c r="P487" s="21" t="str">
        <f aca="false">IF(OR(A487="",D487=""),"",_xlfn.MAXIFS($D$4:$D$503,$A$4:$A$503,A487,$D$4:$D$503,"&lt;="&amp;(D487-73)))</f>
        <v/>
      </c>
      <c r="Q487" s="19" t="str">
        <f aca="false">IF(OR(P487="",P487=0),"",SUMIFS($E$4:$E$503,$A$4:$A$503,A487,$D$4:$D$503,P487)/COUNTIFS($A$4:$A$503,A487,$D$4:$D$503,P487))</f>
        <v/>
      </c>
    </row>
    <row r="488" customFormat="false" ht="15" hidden="false" customHeight="false" outlineLevel="0" collapsed="false">
      <c r="A488" s="22"/>
      <c r="B488" s="23"/>
      <c r="C488" s="24"/>
      <c r="D488" s="24"/>
      <c r="E488" s="25"/>
      <c r="F488" s="25"/>
      <c r="G488" s="25"/>
      <c r="H488" s="25"/>
      <c r="I488" s="25"/>
      <c r="J488" s="17" t="str">
        <f aca="false">IF(OR(C488="",D488=""),"",(D488-C488)/365.25)</f>
        <v/>
      </c>
      <c r="K488" s="18" t="str">
        <f aca="false">IF(C488="","","T"&amp;ROUNDUP(MONTH(C488)/3,0))</f>
        <v/>
      </c>
      <c r="L488" s="19" t="str">
        <f aca="false">IF(OR(Q488="",E488=""),"",(E488-Q488)/((D488-P488)/365.25))</f>
        <v/>
      </c>
      <c r="M488" s="20" t="str">
        <f aca="false">IF(OR(J488="",E488="",B488=""),"",IF(UPPER(LEFT(B488,1))="F",-7.709133+0.0042232*J488*E488,-7.999994+0.0036124*J488*E488))</f>
        <v/>
      </c>
      <c r="N488" s="19" t="str">
        <f aca="false">IF(M488="","",J488-M488)</f>
        <v/>
      </c>
      <c r="O488" s="18" t="str">
        <f aca="false">IF(M488="","",IF(M488&lt;-1,"Pre-PHV",IF(M488&lt;1,"Circa-PHV","Post-PHV")))</f>
        <v/>
      </c>
      <c r="P488" s="21" t="str">
        <f aca="false">IF(OR(A488="",D488=""),"",_xlfn.MAXIFS($D$4:$D$503,$A$4:$A$503,A488,$D$4:$D$503,"&lt;="&amp;(D488-73)))</f>
        <v/>
      </c>
      <c r="Q488" s="19" t="str">
        <f aca="false">IF(OR(P488="",P488=0),"",SUMIFS($E$4:$E$503,$A$4:$A$503,A488,$D$4:$D$503,P488)/COUNTIFS($A$4:$A$503,A488,$D$4:$D$503,P488))</f>
        <v/>
      </c>
    </row>
    <row r="489" customFormat="false" ht="15" hidden="false" customHeight="false" outlineLevel="0" collapsed="false">
      <c r="A489" s="22"/>
      <c r="B489" s="23"/>
      <c r="C489" s="24"/>
      <c r="D489" s="24"/>
      <c r="E489" s="25"/>
      <c r="F489" s="25"/>
      <c r="G489" s="25"/>
      <c r="H489" s="25"/>
      <c r="I489" s="25"/>
      <c r="J489" s="17" t="str">
        <f aca="false">IF(OR(C489="",D489=""),"",(D489-C489)/365.25)</f>
        <v/>
      </c>
      <c r="K489" s="18" t="str">
        <f aca="false">IF(C489="","","T"&amp;ROUNDUP(MONTH(C489)/3,0))</f>
        <v/>
      </c>
      <c r="L489" s="19" t="str">
        <f aca="false">IF(OR(Q489="",E489=""),"",(E489-Q489)/((D489-P489)/365.25))</f>
        <v/>
      </c>
      <c r="M489" s="20" t="str">
        <f aca="false">IF(OR(J489="",E489="",B489=""),"",IF(UPPER(LEFT(B489,1))="F",-7.709133+0.0042232*J489*E489,-7.999994+0.0036124*J489*E489))</f>
        <v/>
      </c>
      <c r="N489" s="19" t="str">
        <f aca="false">IF(M489="","",J489-M489)</f>
        <v/>
      </c>
      <c r="O489" s="18" t="str">
        <f aca="false">IF(M489="","",IF(M489&lt;-1,"Pre-PHV",IF(M489&lt;1,"Circa-PHV","Post-PHV")))</f>
        <v/>
      </c>
      <c r="P489" s="21" t="str">
        <f aca="false">IF(OR(A489="",D489=""),"",_xlfn.MAXIFS($D$4:$D$503,$A$4:$A$503,A489,$D$4:$D$503,"&lt;="&amp;(D489-73)))</f>
        <v/>
      </c>
      <c r="Q489" s="19" t="str">
        <f aca="false">IF(OR(P489="",P489=0),"",SUMIFS($E$4:$E$503,$A$4:$A$503,A489,$D$4:$D$503,P489)/COUNTIFS($A$4:$A$503,A489,$D$4:$D$503,P489))</f>
        <v/>
      </c>
    </row>
    <row r="490" customFormat="false" ht="15" hidden="false" customHeight="false" outlineLevel="0" collapsed="false">
      <c r="A490" s="22"/>
      <c r="B490" s="23"/>
      <c r="C490" s="24"/>
      <c r="D490" s="24"/>
      <c r="E490" s="25"/>
      <c r="F490" s="25"/>
      <c r="G490" s="25"/>
      <c r="H490" s="25"/>
      <c r="I490" s="25"/>
      <c r="J490" s="17" t="str">
        <f aca="false">IF(OR(C490="",D490=""),"",(D490-C490)/365.25)</f>
        <v/>
      </c>
      <c r="K490" s="18" t="str">
        <f aca="false">IF(C490="","","T"&amp;ROUNDUP(MONTH(C490)/3,0))</f>
        <v/>
      </c>
      <c r="L490" s="19" t="str">
        <f aca="false">IF(OR(Q490="",E490=""),"",(E490-Q490)/((D490-P490)/365.25))</f>
        <v/>
      </c>
      <c r="M490" s="20" t="str">
        <f aca="false">IF(OR(J490="",E490="",B490=""),"",IF(UPPER(LEFT(B490,1))="F",-7.709133+0.0042232*J490*E490,-7.999994+0.0036124*J490*E490))</f>
        <v/>
      </c>
      <c r="N490" s="19" t="str">
        <f aca="false">IF(M490="","",J490-M490)</f>
        <v/>
      </c>
      <c r="O490" s="18" t="str">
        <f aca="false">IF(M490="","",IF(M490&lt;-1,"Pre-PHV",IF(M490&lt;1,"Circa-PHV","Post-PHV")))</f>
        <v/>
      </c>
      <c r="P490" s="21" t="str">
        <f aca="false">IF(OR(A490="",D490=""),"",_xlfn.MAXIFS($D$4:$D$503,$A$4:$A$503,A490,$D$4:$D$503,"&lt;="&amp;(D490-73)))</f>
        <v/>
      </c>
      <c r="Q490" s="19" t="str">
        <f aca="false">IF(OR(P490="",P490=0),"",SUMIFS($E$4:$E$503,$A$4:$A$503,A490,$D$4:$D$503,P490)/COUNTIFS($A$4:$A$503,A490,$D$4:$D$503,P490))</f>
        <v/>
      </c>
    </row>
    <row r="491" customFormat="false" ht="15" hidden="false" customHeight="false" outlineLevel="0" collapsed="false">
      <c r="A491" s="22"/>
      <c r="B491" s="23"/>
      <c r="C491" s="24"/>
      <c r="D491" s="24"/>
      <c r="E491" s="25"/>
      <c r="F491" s="25"/>
      <c r="G491" s="25"/>
      <c r="H491" s="25"/>
      <c r="I491" s="25"/>
      <c r="J491" s="17" t="str">
        <f aca="false">IF(OR(C491="",D491=""),"",(D491-C491)/365.25)</f>
        <v/>
      </c>
      <c r="K491" s="18" t="str">
        <f aca="false">IF(C491="","","T"&amp;ROUNDUP(MONTH(C491)/3,0))</f>
        <v/>
      </c>
      <c r="L491" s="19" t="str">
        <f aca="false">IF(OR(Q491="",E491=""),"",(E491-Q491)/((D491-P491)/365.25))</f>
        <v/>
      </c>
      <c r="M491" s="20" t="str">
        <f aca="false">IF(OR(J491="",E491="",B491=""),"",IF(UPPER(LEFT(B491,1))="F",-7.709133+0.0042232*J491*E491,-7.999994+0.0036124*J491*E491))</f>
        <v/>
      </c>
      <c r="N491" s="19" t="str">
        <f aca="false">IF(M491="","",J491-M491)</f>
        <v/>
      </c>
      <c r="O491" s="18" t="str">
        <f aca="false">IF(M491="","",IF(M491&lt;-1,"Pre-PHV",IF(M491&lt;1,"Circa-PHV","Post-PHV")))</f>
        <v/>
      </c>
      <c r="P491" s="21" t="str">
        <f aca="false">IF(OR(A491="",D491=""),"",_xlfn.MAXIFS($D$4:$D$503,$A$4:$A$503,A491,$D$4:$D$503,"&lt;="&amp;(D491-73)))</f>
        <v/>
      </c>
      <c r="Q491" s="19" t="str">
        <f aca="false">IF(OR(P491="",P491=0),"",SUMIFS($E$4:$E$503,$A$4:$A$503,A491,$D$4:$D$503,P491)/COUNTIFS($A$4:$A$503,A491,$D$4:$D$503,P491))</f>
        <v/>
      </c>
    </row>
    <row r="492" customFormat="false" ht="15" hidden="false" customHeight="false" outlineLevel="0" collapsed="false">
      <c r="A492" s="22"/>
      <c r="B492" s="23"/>
      <c r="C492" s="24"/>
      <c r="D492" s="24"/>
      <c r="E492" s="25"/>
      <c r="F492" s="25"/>
      <c r="G492" s="25"/>
      <c r="H492" s="25"/>
      <c r="I492" s="25"/>
      <c r="J492" s="17" t="str">
        <f aca="false">IF(OR(C492="",D492=""),"",(D492-C492)/365.25)</f>
        <v/>
      </c>
      <c r="K492" s="18" t="str">
        <f aca="false">IF(C492="","","T"&amp;ROUNDUP(MONTH(C492)/3,0))</f>
        <v/>
      </c>
      <c r="L492" s="19" t="str">
        <f aca="false">IF(OR(Q492="",E492=""),"",(E492-Q492)/((D492-P492)/365.25))</f>
        <v/>
      </c>
      <c r="M492" s="20" t="str">
        <f aca="false">IF(OR(J492="",E492="",B492=""),"",IF(UPPER(LEFT(B492,1))="F",-7.709133+0.0042232*J492*E492,-7.999994+0.0036124*J492*E492))</f>
        <v/>
      </c>
      <c r="N492" s="19" t="str">
        <f aca="false">IF(M492="","",J492-M492)</f>
        <v/>
      </c>
      <c r="O492" s="18" t="str">
        <f aca="false">IF(M492="","",IF(M492&lt;-1,"Pre-PHV",IF(M492&lt;1,"Circa-PHV","Post-PHV")))</f>
        <v/>
      </c>
      <c r="P492" s="21" t="str">
        <f aca="false">IF(OR(A492="",D492=""),"",_xlfn.MAXIFS($D$4:$D$503,$A$4:$A$503,A492,$D$4:$D$503,"&lt;="&amp;(D492-73)))</f>
        <v/>
      </c>
      <c r="Q492" s="19" t="str">
        <f aca="false">IF(OR(P492="",P492=0),"",SUMIFS($E$4:$E$503,$A$4:$A$503,A492,$D$4:$D$503,P492)/COUNTIFS($A$4:$A$503,A492,$D$4:$D$503,P492))</f>
        <v/>
      </c>
    </row>
    <row r="493" customFormat="false" ht="15" hidden="false" customHeight="false" outlineLevel="0" collapsed="false">
      <c r="A493" s="22"/>
      <c r="B493" s="23"/>
      <c r="C493" s="24"/>
      <c r="D493" s="24"/>
      <c r="E493" s="25"/>
      <c r="F493" s="25"/>
      <c r="G493" s="25"/>
      <c r="H493" s="25"/>
      <c r="I493" s="25"/>
      <c r="J493" s="17" t="str">
        <f aca="false">IF(OR(C493="",D493=""),"",(D493-C493)/365.25)</f>
        <v/>
      </c>
      <c r="K493" s="18" t="str">
        <f aca="false">IF(C493="","","T"&amp;ROUNDUP(MONTH(C493)/3,0))</f>
        <v/>
      </c>
      <c r="L493" s="19" t="str">
        <f aca="false">IF(OR(Q493="",E493=""),"",(E493-Q493)/((D493-P493)/365.25))</f>
        <v/>
      </c>
      <c r="M493" s="20" t="str">
        <f aca="false">IF(OR(J493="",E493="",B493=""),"",IF(UPPER(LEFT(B493,1))="F",-7.709133+0.0042232*J493*E493,-7.999994+0.0036124*J493*E493))</f>
        <v/>
      </c>
      <c r="N493" s="19" t="str">
        <f aca="false">IF(M493="","",J493-M493)</f>
        <v/>
      </c>
      <c r="O493" s="18" t="str">
        <f aca="false">IF(M493="","",IF(M493&lt;-1,"Pre-PHV",IF(M493&lt;1,"Circa-PHV","Post-PHV")))</f>
        <v/>
      </c>
      <c r="P493" s="21" t="str">
        <f aca="false">IF(OR(A493="",D493=""),"",_xlfn.MAXIFS($D$4:$D$503,$A$4:$A$503,A493,$D$4:$D$503,"&lt;="&amp;(D493-73)))</f>
        <v/>
      </c>
      <c r="Q493" s="19" t="str">
        <f aca="false">IF(OR(P493="",P493=0),"",SUMIFS($E$4:$E$503,$A$4:$A$503,A493,$D$4:$D$503,P493)/COUNTIFS($A$4:$A$503,A493,$D$4:$D$503,P493))</f>
        <v/>
      </c>
    </row>
    <row r="494" customFormat="false" ht="15" hidden="false" customHeight="false" outlineLevel="0" collapsed="false">
      <c r="A494" s="22"/>
      <c r="B494" s="23"/>
      <c r="C494" s="24"/>
      <c r="D494" s="24"/>
      <c r="E494" s="25"/>
      <c r="F494" s="25"/>
      <c r="G494" s="25"/>
      <c r="H494" s="25"/>
      <c r="I494" s="25"/>
      <c r="J494" s="17" t="str">
        <f aca="false">IF(OR(C494="",D494=""),"",(D494-C494)/365.25)</f>
        <v/>
      </c>
      <c r="K494" s="18" t="str">
        <f aca="false">IF(C494="","","T"&amp;ROUNDUP(MONTH(C494)/3,0))</f>
        <v/>
      </c>
      <c r="L494" s="19" t="str">
        <f aca="false">IF(OR(Q494="",E494=""),"",(E494-Q494)/((D494-P494)/365.25))</f>
        <v/>
      </c>
      <c r="M494" s="20" t="str">
        <f aca="false">IF(OR(J494="",E494="",B494=""),"",IF(UPPER(LEFT(B494,1))="F",-7.709133+0.0042232*J494*E494,-7.999994+0.0036124*J494*E494))</f>
        <v/>
      </c>
      <c r="N494" s="19" t="str">
        <f aca="false">IF(M494="","",J494-M494)</f>
        <v/>
      </c>
      <c r="O494" s="18" t="str">
        <f aca="false">IF(M494="","",IF(M494&lt;-1,"Pre-PHV",IF(M494&lt;1,"Circa-PHV","Post-PHV")))</f>
        <v/>
      </c>
      <c r="P494" s="21" t="str">
        <f aca="false">IF(OR(A494="",D494=""),"",_xlfn.MAXIFS($D$4:$D$503,$A$4:$A$503,A494,$D$4:$D$503,"&lt;="&amp;(D494-73)))</f>
        <v/>
      </c>
      <c r="Q494" s="19" t="str">
        <f aca="false">IF(OR(P494="",P494=0),"",SUMIFS($E$4:$E$503,$A$4:$A$503,A494,$D$4:$D$503,P494)/COUNTIFS($A$4:$A$503,A494,$D$4:$D$503,P494))</f>
        <v/>
      </c>
    </row>
    <row r="495" customFormat="false" ht="15" hidden="false" customHeight="false" outlineLevel="0" collapsed="false">
      <c r="A495" s="22"/>
      <c r="B495" s="23"/>
      <c r="C495" s="24"/>
      <c r="D495" s="24"/>
      <c r="E495" s="25"/>
      <c r="F495" s="25"/>
      <c r="G495" s="25"/>
      <c r="H495" s="25"/>
      <c r="I495" s="25"/>
      <c r="J495" s="17" t="str">
        <f aca="false">IF(OR(C495="",D495=""),"",(D495-C495)/365.25)</f>
        <v/>
      </c>
      <c r="K495" s="18" t="str">
        <f aca="false">IF(C495="","","T"&amp;ROUNDUP(MONTH(C495)/3,0))</f>
        <v/>
      </c>
      <c r="L495" s="19" t="str">
        <f aca="false">IF(OR(Q495="",E495=""),"",(E495-Q495)/((D495-P495)/365.25))</f>
        <v/>
      </c>
      <c r="M495" s="20" t="str">
        <f aca="false">IF(OR(J495="",E495="",B495=""),"",IF(UPPER(LEFT(B495,1))="F",-7.709133+0.0042232*J495*E495,-7.999994+0.0036124*J495*E495))</f>
        <v/>
      </c>
      <c r="N495" s="19" t="str">
        <f aca="false">IF(M495="","",J495-M495)</f>
        <v/>
      </c>
      <c r="O495" s="18" t="str">
        <f aca="false">IF(M495="","",IF(M495&lt;-1,"Pre-PHV",IF(M495&lt;1,"Circa-PHV","Post-PHV")))</f>
        <v/>
      </c>
      <c r="P495" s="21" t="str">
        <f aca="false">IF(OR(A495="",D495=""),"",_xlfn.MAXIFS($D$4:$D$503,$A$4:$A$503,A495,$D$4:$D$503,"&lt;="&amp;(D495-73)))</f>
        <v/>
      </c>
      <c r="Q495" s="19" t="str">
        <f aca="false">IF(OR(P495="",P495=0),"",SUMIFS($E$4:$E$503,$A$4:$A$503,A495,$D$4:$D$503,P495)/COUNTIFS($A$4:$A$503,A495,$D$4:$D$503,P495))</f>
        <v/>
      </c>
    </row>
    <row r="496" customFormat="false" ht="15" hidden="false" customHeight="false" outlineLevel="0" collapsed="false">
      <c r="A496" s="22"/>
      <c r="B496" s="23"/>
      <c r="C496" s="24"/>
      <c r="D496" s="24"/>
      <c r="E496" s="25"/>
      <c r="F496" s="25"/>
      <c r="G496" s="25"/>
      <c r="H496" s="25"/>
      <c r="I496" s="25"/>
      <c r="J496" s="17" t="str">
        <f aca="false">IF(OR(C496="",D496=""),"",(D496-C496)/365.25)</f>
        <v/>
      </c>
      <c r="K496" s="18" t="str">
        <f aca="false">IF(C496="","","T"&amp;ROUNDUP(MONTH(C496)/3,0))</f>
        <v/>
      </c>
      <c r="L496" s="19" t="str">
        <f aca="false">IF(OR(Q496="",E496=""),"",(E496-Q496)/((D496-P496)/365.25))</f>
        <v/>
      </c>
      <c r="M496" s="20" t="str">
        <f aca="false">IF(OR(J496="",E496="",B496=""),"",IF(UPPER(LEFT(B496,1))="F",-7.709133+0.0042232*J496*E496,-7.999994+0.0036124*J496*E496))</f>
        <v/>
      </c>
      <c r="N496" s="19" t="str">
        <f aca="false">IF(M496="","",J496-M496)</f>
        <v/>
      </c>
      <c r="O496" s="18" t="str">
        <f aca="false">IF(M496="","",IF(M496&lt;-1,"Pre-PHV",IF(M496&lt;1,"Circa-PHV","Post-PHV")))</f>
        <v/>
      </c>
      <c r="P496" s="21" t="str">
        <f aca="false">IF(OR(A496="",D496=""),"",_xlfn.MAXIFS($D$4:$D$503,$A$4:$A$503,A496,$D$4:$D$503,"&lt;="&amp;(D496-73)))</f>
        <v/>
      </c>
      <c r="Q496" s="19" t="str">
        <f aca="false">IF(OR(P496="",P496=0),"",SUMIFS($E$4:$E$503,$A$4:$A$503,A496,$D$4:$D$503,P496)/COUNTIFS($A$4:$A$503,A496,$D$4:$D$503,P496))</f>
        <v/>
      </c>
    </row>
    <row r="497" customFormat="false" ht="15" hidden="false" customHeight="false" outlineLevel="0" collapsed="false">
      <c r="A497" s="22"/>
      <c r="B497" s="23"/>
      <c r="C497" s="24"/>
      <c r="D497" s="24"/>
      <c r="E497" s="25"/>
      <c r="F497" s="25"/>
      <c r="G497" s="25"/>
      <c r="H497" s="25"/>
      <c r="I497" s="25"/>
      <c r="J497" s="17" t="str">
        <f aca="false">IF(OR(C497="",D497=""),"",(D497-C497)/365.25)</f>
        <v/>
      </c>
      <c r="K497" s="18" t="str">
        <f aca="false">IF(C497="","","T"&amp;ROUNDUP(MONTH(C497)/3,0))</f>
        <v/>
      </c>
      <c r="L497" s="19" t="str">
        <f aca="false">IF(OR(Q497="",E497=""),"",(E497-Q497)/((D497-P497)/365.25))</f>
        <v/>
      </c>
      <c r="M497" s="20" t="str">
        <f aca="false">IF(OR(J497="",E497="",B497=""),"",IF(UPPER(LEFT(B497,1))="F",-7.709133+0.0042232*J497*E497,-7.999994+0.0036124*J497*E497))</f>
        <v/>
      </c>
      <c r="N497" s="19" t="str">
        <f aca="false">IF(M497="","",J497-M497)</f>
        <v/>
      </c>
      <c r="O497" s="18" t="str">
        <f aca="false">IF(M497="","",IF(M497&lt;-1,"Pre-PHV",IF(M497&lt;1,"Circa-PHV","Post-PHV")))</f>
        <v/>
      </c>
      <c r="P497" s="21" t="str">
        <f aca="false">IF(OR(A497="",D497=""),"",_xlfn.MAXIFS($D$4:$D$503,$A$4:$A$503,A497,$D$4:$D$503,"&lt;="&amp;(D497-73)))</f>
        <v/>
      </c>
      <c r="Q497" s="19" t="str">
        <f aca="false">IF(OR(P497="",P497=0),"",SUMIFS($E$4:$E$503,$A$4:$A$503,A497,$D$4:$D$503,P497)/COUNTIFS($A$4:$A$503,A497,$D$4:$D$503,P497))</f>
        <v/>
      </c>
    </row>
    <row r="498" customFormat="false" ht="15" hidden="false" customHeight="false" outlineLevel="0" collapsed="false">
      <c r="A498" s="22"/>
      <c r="B498" s="23"/>
      <c r="C498" s="24"/>
      <c r="D498" s="24"/>
      <c r="E498" s="25"/>
      <c r="F498" s="25"/>
      <c r="G498" s="25"/>
      <c r="H498" s="25"/>
      <c r="I498" s="25"/>
      <c r="J498" s="17" t="str">
        <f aca="false">IF(OR(C498="",D498=""),"",(D498-C498)/365.25)</f>
        <v/>
      </c>
      <c r="K498" s="18" t="str">
        <f aca="false">IF(C498="","","T"&amp;ROUNDUP(MONTH(C498)/3,0))</f>
        <v/>
      </c>
      <c r="L498" s="19" t="str">
        <f aca="false">IF(OR(Q498="",E498=""),"",(E498-Q498)/((D498-P498)/365.25))</f>
        <v/>
      </c>
      <c r="M498" s="20" t="str">
        <f aca="false">IF(OR(J498="",E498="",B498=""),"",IF(UPPER(LEFT(B498,1))="F",-7.709133+0.0042232*J498*E498,-7.999994+0.0036124*J498*E498))</f>
        <v/>
      </c>
      <c r="N498" s="19" t="str">
        <f aca="false">IF(M498="","",J498-M498)</f>
        <v/>
      </c>
      <c r="O498" s="18" t="str">
        <f aca="false">IF(M498="","",IF(M498&lt;-1,"Pre-PHV",IF(M498&lt;1,"Circa-PHV","Post-PHV")))</f>
        <v/>
      </c>
      <c r="P498" s="21" t="str">
        <f aca="false">IF(OR(A498="",D498=""),"",_xlfn.MAXIFS($D$4:$D$503,$A$4:$A$503,A498,$D$4:$D$503,"&lt;="&amp;(D498-73)))</f>
        <v/>
      </c>
      <c r="Q498" s="19" t="str">
        <f aca="false">IF(OR(P498="",P498=0),"",SUMIFS($E$4:$E$503,$A$4:$A$503,A498,$D$4:$D$503,P498)/COUNTIFS($A$4:$A$503,A498,$D$4:$D$503,P498))</f>
        <v/>
      </c>
    </row>
    <row r="499" customFormat="false" ht="15" hidden="false" customHeight="false" outlineLevel="0" collapsed="false">
      <c r="A499" s="22"/>
      <c r="B499" s="23"/>
      <c r="C499" s="24"/>
      <c r="D499" s="24"/>
      <c r="E499" s="25"/>
      <c r="F499" s="25"/>
      <c r="G499" s="25"/>
      <c r="H499" s="25"/>
      <c r="I499" s="25"/>
      <c r="J499" s="17" t="str">
        <f aca="false">IF(OR(C499="",D499=""),"",(D499-C499)/365.25)</f>
        <v/>
      </c>
      <c r="K499" s="18" t="str">
        <f aca="false">IF(C499="","","T"&amp;ROUNDUP(MONTH(C499)/3,0))</f>
        <v/>
      </c>
      <c r="L499" s="19" t="str">
        <f aca="false">IF(OR(Q499="",E499=""),"",(E499-Q499)/((D499-P499)/365.25))</f>
        <v/>
      </c>
      <c r="M499" s="20" t="str">
        <f aca="false">IF(OR(J499="",E499="",B499=""),"",IF(UPPER(LEFT(B499,1))="F",-7.709133+0.0042232*J499*E499,-7.999994+0.0036124*J499*E499))</f>
        <v/>
      </c>
      <c r="N499" s="19" t="str">
        <f aca="false">IF(M499="","",J499-M499)</f>
        <v/>
      </c>
      <c r="O499" s="18" t="str">
        <f aca="false">IF(M499="","",IF(M499&lt;-1,"Pre-PHV",IF(M499&lt;1,"Circa-PHV","Post-PHV")))</f>
        <v/>
      </c>
      <c r="P499" s="21" t="str">
        <f aca="false">IF(OR(A499="",D499=""),"",_xlfn.MAXIFS($D$4:$D$503,$A$4:$A$503,A499,$D$4:$D$503,"&lt;="&amp;(D499-73)))</f>
        <v/>
      </c>
      <c r="Q499" s="19" t="str">
        <f aca="false">IF(OR(P499="",P499=0),"",SUMIFS($E$4:$E$503,$A$4:$A$503,A499,$D$4:$D$503,P499)/COUNTIFS($A$4:$A$503,A499,$D$4:$D$503,P499))</f>
        <v/>
      </c>
    </row>
    <row r="500" customFormat="false" ht="15" hidden="false" customHeight="false" outlineLevel="0" collapsed="false">
      <c r="A500" s="22"/>
      <c r="B500" s="23"/>
      <c r="C500" s="24"/>
      <c r="D500" s="24"/>
      <c r="E500" s="25"/>
      <c r="F500" s="25"/>
      <c r="G500" s="25"/>
      <c r="H500" s="25"/>
      <c r="I500" s="25"/>
      <c r="J500" s="17" t="str">
        <f aca="false">IF(OR(C500="",D500=""),"",(D500-C500)/365.25)</f>
        <v/>
      </c>
      <c r="K500" s="18" t="str">
        <f aca="false">IF(C500="","","T"&amp;ROUNDUP(MONTH(C500)/3,0))</f>
        <v/>
      </c>
      <c r="L500" s="19" t="str">
        <f aca="false">IF(OR(Q500="",E500=""),"",(E500-Q500)/((D500-P500)/365.25))</f>
        <v/>
      </c>
      <c r="M500" s="20" t="str">
        <f aca="false">IF(OR(J500="",E500="",B500=""),"",IF(UPPER(LEFT(B500,1))="F",-7.709133+0.0042232*J500*E500,-7.999994+0.0036124*J500*E500))</f>
        <v/>
      </c>
      <c r="N500" s="19" t="str">
        <f aca="false">IF(M500="","",J500-M500)</f>
        <v/>
      </c>
      <c r="O500" s="18" t="str">
        <f aca="false">IF(M500="","",IF(M500&lt;-1,"Pre-PHV",IF(M500&lt;1,"Circa-PHV","Post-PHV")))</f>
        <v/>
      </c>
      <c r="P500" s="21" t="str">
        <f aca="false">IF(OR(A500="",D500=""),"",_xlfn.MAXIFS($D$4:$D$503,$A$4:$A$503,A500,$D$4:$D$503,"&lt;="&amp;(D500-73)))</f>
        <v/>
      </c>
      <c r="Q500" s="19" t="str">
        <f aca="false">IF(OR(P500="",P500=0),"",SUMIFS($E$4:$E$503,$A$4:$A$503,A500,$D$4:$D$503,P500)/COUNTIFS($A$4:$A$503,A500,$D$4:$D$503,P500))</f>
        <v/>
      </c>
    </row>
    <row r="501" customFormat="false" ht="15" hidden="false" customHeight="false" outlineLevel="0" collapsed="false">
      <c r="A501" s="22"/>
      <c r="B501" s="23"/>
      <c r="C501" s="24"/>
      <c r="D501" s="24"/>
      <c r="E501" s="25"/>
      <c r="F501" s="25"/>
      <c r="G501" s="25"/>
      <c r="H501" s="25"/>
      <c r="I501" s="25"/>
      <c r="J501" s="17" t="str">
        <f aca="false">IF(OR(C501="",D501=""),"",(D501-C501)/365.25)</f>
        <v/>
      </c>
      <c r="K501" s="18" t="str">
        <f aca="false">IF(C501="","","T"&amp;ROUNDUP(MONTH(C501)/3,0))</f>
        <v/>
      </c>
      <c r="L501" s="19" t="str">
        <f aca="false">IF(OR(Q501="",E501=""),"",(E501-Q501)/((D501-P501)/365.25))</f>
        <v/>
      </c>
      <c r="M501" s="20" t="str">
        <f aca="false">IF(OR(J501="",E501="",B501=""),"",IF(UPPER(LEFT(B501,1))="F",-7.709133+0.0042232*J501*E501,-7.999994+0.0036124*J501*E501))</f>
        <v/>
      </c>
      <c r="N501" s="19" t="str">
        <f aca="false">IF(M501="","",J501-M501)</f>
        <v/>
      </c>
      <c r="O501" s="18" t="str">
        <f aca="false">IF(M501="","",IF(M501&lt;-1,"Pre-PHV",IF(M501&lt;1,"Circa-PHV","Post-PHV")))</f>
        <v/>
      </c>
      <c r="P501" s="21" t="str">
        <f aca="false">IF(OR(A501="",D501=""),"",_xlfn.MAXIFS($D$4:$D$503,$A$4:$A$503,A501,$D$4:$D$503,"&lt;="&amp;(D501-73)))</f>
        <v/>
      </c>
      <c r="Q501" s="19" t="str">
        <f aca="false">IF(OR(P501="",P501=0),"",SUMIFS($E$4:$E$503,$A$4:$A$503,A501,$D$4:$D$503,P501)/COUNTIFS($A$4:$A$503,A501,$D$4:$D$503,P501))</f>
        <v/>
      </c>
    </row>
    <row r="502" customFormat="false" ht="15" hidden="false" customHeight="false" outlineLevel="0" collapsed="false">
      <c r="A502" s="22"/>
      <c r="B502" s="23"/>
      <c r="C502" s="24"/>
      <c r="D502" s="24"/>
      <c r="E502" s="25"/>
      <c r="F502" s="25"/>
      <c r="G502" s="25"/>
      <c r="H502" s="25"/>
      <c r="I502" s="25"/>
      <c r="J502" s="17" t="str">
        <f aca="false">IF(OR(C502="",D502=""),"",(D502-C502)/365.25)</f>
        <v/>
      </c>
      <c r="K502" s="18" t="str">
        <f aca="false">IF(C502="","","T"&amp;ROUNDUP(MONTH(C502)/3,0))</f>
        <v/>
      </c>
      <c r="L502" s="19" t="str">
        <f aca="false">IF(OR(Q502="",E502=""),"",(E502-Q502)/((D502-P502)/365.25))</f>
        <v/>
      </c>
      <c r="M502" s="20" t="str">
        <f aca="false">IF(OR(J502="",E502="",B502=""),"",IF(UPPER(LEFT(B502,1))="F",-7.709133+0.0042232*J502*E502,-7.999994+0.0036124*J502*E502))</f>
        <v/>
      </c>
      <c r="N502" s="19" t="str">
        <f aca="false">IF(M502="","",J502-M502)</f>
        <v/>
      </c>
      <c r="O502" s="18" t="str">
        <f aca="false">IF(M502="","",IF(M502&lt;-1,"Pre-PHV",IF(M502&lt;1,"Circa-PHV","Post-PHV")))</f>
        <v/>
      </c>
      <c r="P502" s="21" t="str">
        <f aca="false">IF(OR(A502="",D502=""),"",_xlfn.MAXIFS($D$4:$D$503,$A$4:$A$503,A502,$D$4:$D$503,"&lt;="&amp;(D502-73)))</f>
        <v/>
      </c>
      <c r="Q502" s="19" t="str">
        <f aca="false">IF(OR(P502="",P502=0),"",SUMIFS($E$4:$E$503,$A$4:$A$503,A502,$D$4:$D$503,P502)/COUNTIFS($A$4:$A$503,A502,$D$4:$D$503,P502))</f>
        <v/>
      </c>
    </row>
    <row r="503" customFormat="false" ht="15" hidden="false" customHeight="false" outlineLevel="0" collapsed="false">
      <c r="A503" s="22"/>
      <c r="B503" s="23"/>
      <c r="C503" s="24"/>
      <c r="D503" s="24"/>
      <c r="E503" s="25"/>
      <c r="F503" s="25"/>
      <c r="G503" s="25"/>
      <c r="H503" s="25"/>
      <c r="I503" s="25"/>
      <c r="J503" s="17" t="str">
        <f aca="false">IF(OR(C503="",D503=""),"",(D503-C503)/365.25)</f>
        <v/>
      </c>
      <c r="K503" s="18" t="str">
        <f aca="false">IF(C503="","","T"&amp;ROUNDUP(MONTH(C503)/3,0))</f>
        <v/>
      </c>
      <c r="L503" s="19" t="str">
        <f aca="false">IF(OR(Q503="",E503=""),"",(E503-Q503)/((D503-P503)/365.25))</f>
        <v/>
      </c>
      <c r="M503" s="20" t="str">
        <f aca="false">IF(OR(J503="",E503="",B503=""),"",IF(UPPER(LEFT(B503,1))="F",-7.709133+0.0042232*J503*E503,-7.999994+0.0036124*J503*E503))</f>
        <v/>
      </c>
      <c r="N503" s="19" t="str">
        <f aca="false">IF(M503="","",J503-M503)</f>
        <v/>
      </c>
      <c r="O503" s="18" t="str">
        <f aca="false">IF(M503="","",IF(M503&lt;-1,"Pre-PHV",IF(M503&lt;1,"Circa-PHV","Post-PHV")))</f>
        <v/>
      </c>
      <c r="P503" s="21" t="str">
        <f aca="false">IF(OR(A503="",D503=""),"",_xlfn.MAXIFS($D$4:$D$503,$A$4:$A$503,A503,$D$4:$D$503,"&lt;="&amp;(D503-73)))</f>
        <v/>
      </c>
      <c r="Q503" s="19" t="str">
        <f aca="false">IF(OR(P503="",P503=0),"",SUMIFS($E$4:$E$503,$A$4:$A$503,A503,$D$4:$D$503,P503)/COUNTIFS($A$4:$A$503,A503,$D$4:$D$503,P503))</f>
        <v/>
      </c>
    </row>
  </sheetData>
  <autoFilter ref="A3:O503"/>
  <conditionalFormatting sqref="O4:O503">
    <cfRule type="expression" priority="2" aboveAverage="0" equalAverage="0" bottom="0" percent="0" rank="0" text="" dxfId="10">
      <formula>$O4="Pre-PHV"</formula>
    </cfRule>
    <cfRule type="expression" priority="3" aboveAverage="0" equalAverage="0" bottom="0" percent="0" rank="0" text="" dxfId="11">
      <formula>$O4="Circa-PHV"</formula>
    </cfRule>
    <cfRule type="expression" priority="4" aboveAverage="0" equalAverage="0" bottom="0" percent="0" rank="0" text="" dxfId="12">
      <formula>$O4="Post-PHV"</formula>
    </cfRule>
  </conditionalFormatting>
  <conditionalFormatting sqref="L4:L503">
    <cfRule type="expression" priority="5" aboveAverage="0" equalAverage="0" bottom="0" percent="0" rank="0" text="" dxfId="11">
      <formula>AND(ISNUMBER($L4),$L4&gt;=7)</formula>
    </cfRule>
  </conditionalFormatting>
  <dataValidations count="7">
    <dataValidation allowBlank="true" error="Escribe M (masculino) o F (femenino)." errorStyle="stop" errorTitle="Sexo" operator="between" showDropDown="false" showErrorMessage="true" showInputMessage="false" sqref="B4:B503" type="list">
      <formula1>"M,F"</formula1>
      <formula2>0</formula2>
    </dataValidation>
    <dataValidation allowBlank="true" error="Introduce un valor entre 80 y 230." errorStyle="stop" errorTitle="Valor fuera de rango" operator="between" showDropDown="false" showErrorMessage="true" showInputMessage="false" sqref="E4:E503" type="decimal">
      <formula1>80</formula1>
      <formula2>230</formula2>
    </dataValidation>
    <dataValidation allowBlank="true" error="Introduce un valor entre 40 y 130." errorStyle="stop" errorTitle="Valor fuera de rango" operator="between" showDropDown="false" showErrorMessage="true" showInputMessage="false" sqref="F4:F503" type="decimal">
      <formula1>40</formula1>
      <formula2>130</formula2>
    </dataValidation>
    <dataValidation allowBlank="true" error="Introduce un valor entre 15 y 150." errorStyle="stop" errorTitle="Valor fuera de rango" operator="between" showDropDown="false" showErrorMessage="true" showInputMessage="false" sqref="G4:G503" type="decimal">
      <formula1>15</formula1>
      <formula2>150</formula2>
    </dataValidation>
    <dataValidation allowBlank="true" error="Introduce un valor entre 130 y 230." errorStyle="stop" errorTitle="Valor fuera de rango" operator="between" showDropDown="false" showErrorMessage="true" showInputMessage="false" sqref="H4:H503" type="decimal">
      <formula1>130</formula1>
      <formula2>230</formula2>
    </dataValidation>
    <dataValidation allowBlank="true" error="Introduce un valor entre 120 y 220." errorStyle="stop" errorTitle="Valor fuera de rango" operator="between" showDropDown="false" showErrorMessage="true" showInputMessage="false" sqref="I4:I503" type="decimal">
      <formula1>120</formula1>
      <formula2>220</formula2>
    </dataValidation>
    <dataValidation allowBlank="true" error="Introduce una fecha (dd/mm/aaaa)." errorStyle="stop" errorTitle="Fecha" operator="greaterThan" showDropDown="false" showErrorMessage="true" showInputMessage="false" sqref="C4:D503" type="date">
      <formula1>DATE(1990,1,1)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26" t="s">
        <v>46</v>
      </c>
    </row>
    <row r="4" customFormat="false" ht="45.75" hidden="false" customHeight="true" outlineLevel="0" collapsed="false">
      <c r="B4" s="27" t="s">
        <v>47</v>
      </c>
      <c r="C4" s="28" t="s">
        <v>48</v>
      </c>
    </row>
    <row r="5" customFormat="false" ht="45.75" hidden="false" customHeight="true" outlineLevel="0" collapsed="false">
      <c r="B5" s="27" t="s">
        <v>49</v>
      </c>
      <c r="C5" s="28" t="s">
        <v>50</v>
      </c>
    </row>
    <row r="6" customFormat="false" ht="45.75" hidden="false" customHeight="true" outlineLevel="0" collapsed="false">
      <c r="B6" s="27" t="s">
        <v>51</v>
      </c>
      <c r="C6" s="28" t="s">
        <v>52</v>
      </c>
    </row>
    <row r="7" customFormat="false" ht="45.75" hidden="false" customHeight="true" outlineLevel="0" collapsed="false">
      <c r="B7" s="27" t="s">
        <v>53</v>
      </c>
      <c r="C7" s="28" t="s">
        <v>54</v>
      </c>
    </row>
    <row r="8" customFormat="false" ht="45.75" hidden="false" customHeight="true" outlineLevel="0" collapsed="false">
      <c r="B8" s="27" t="s">
        <v>55</v>
      </c>
      <c r="C8" s="28" t="s">
        <v>56</v>
      </c>
    </row>
    <row r="9" customFormat="false" ht="45.75" hidden="false" customHeight="true" outlineLevel="0" collapsed="false">
      <c r="B9" s="27" t="s">
        <v>57</v>
      </c>
      <c r="C9" s="28" t="s">
        <v>58</v>
      </c>
    </row>
    <row r="10" customFormat="false" ht="45.75" hidden="false" customHeight="true" outlineLevel="0" collapsed="false">
      <c r="B10" s="27" t="s">
        <v>59</v>
      </c>
      <c r="C10" s="28" t="s">
        <v>60</v>
      </c>
    </row>
    <row r="11" customFormat="false" ht="45.75" hidden="false" customHeight="true" outlineLevel="0" collapsed="false">
      <c r="B11" s="27" t="s">
        <v>61</v>
      </c>
      <c r="C11" s="28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2026-10-14T19:04:07Z</dcterms:created>
  <dc:creator>openpyxl</dc:creator>
  <dc:description/>
  <dc:language>en-US</dc:language>
  <cp:lastModifiedBy/>
  <dcterms:modified xsi:type="dcterms:W3CDTF">2026-10-14T19:04:08Z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